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755" yWindow="225" windowWidth="10800" windowHeight="8790" tabRatio="740" activeTab="0"/>
  </bookViews>
  <sheets>
    <sheet name="СПИСОК КЛАССА" sheetId="1" r:id="rId1"/>
    <sheet name="Вариант1" sheetId="2" r:id="rId2"/>
    <sheet name="Вариант2" sheetId="3" r:id="rId3"/>
    <sheet name="Вариант3" sheetId="4" r:id="rId4"/>
    <sheet name="Вариант4" sheetId="5" r:id="rId5"/>
    <sheet name="ПРОТОКОЛ" sheetId="6" r:id="rId6"/>
    <sheet name="Анкета учителя" sheetId="7" r:id="rId7"/>
    <sheet name="Класс" sheetId="8" r:id="rId8"/>
    <sheet name="План 1,3 вариант" sheetId="9" r:id="rId9"/>
    <sheet name="План 2,4 вариант" sheetId="10" r:id="rId10"/>
    <sheet name="диаграммы В1,В3" sheetId="11" r:id="rId11"/>
    <sheet name="диаграмма В2,В4" sheetId="12" r:id="rId12"/>
    <sheet name="д-класс" sheetId="13" r:id="rId13"/>
  </sheets>
  <definedNames>
    <definedName name="_ftn1" localSheetId="8">'План 1,3 вариант'!$A$34</definedName>
    <definedName name="_ftnref1" localSheetId="8">'План 1,3 вариант'!#REF!</definedName>
    <definedName name="_xlnm.Print_Titles" localSheetId="8">'План 1,3 вариант'!$4:$5</definedName>
    <definedName name="_xlnm.Print_Titles" localSheetId="9">'План 2,4 вариант'!$4:$5</definedName>
    <definedName name="_xlnm.Print_Area" localSheetId="1">'Вариант1'!$A$1:$AE$55</definedName>
    <definedName name="_xlnm.Print_Area" localSheetId="2">'Вариант2'!$A$1:$AE$55</definedName>
    <definedName name="_xlnm.Print_Area" localSheetId="3">'Вариант3'!$A$1:$AE$55</definedName>
    <definedName name="_xlnm.Print_Area" localSheetId="4">'Вариант4'!$A$1:$AE$55</definedName>
    <definedName name="_xlnm.Print_Area" localSheetId="10">'диаграммы В1,В3'!$A$1:$O$37</definedName>
    <definedName name="_xlnm.Print_Area" localSheetId="7">'Класс'!$A$1:$AI$55</definedName>
    <definedName name="_xlnm.Print_Area" localSheetId="0">'СПИСОК КЛАССА'!$A$1:$L$51</definedName>
  </definedNames>
  <calcPr fullCalcOnLoad="1"/>
</workbook>
</file>

<file path=xl/sharedStrings.xml><?xml version="1.0" encoding="utf-8"?>
<sst xmlns="http://schemas.openxmlformats.org/spreadsheetml/2006/main" count="689" uniqueCount="364">
  <si>
    <t>Код школы</t>
  </si>
  <si>
    <t>Код класса</t>
  </si>
  <si>
    <t>№ п/п</t>
  </si>
  <si>
    <t>Фамилия, Имя учащегося</t>
  </si>
  <si>
    <t>(1)</t>
  </si>
  <si>
    <t>(2)</t>
  </si>
  <si>
    <t>(3)</t>
  </si>
  <si>
    <t>(4)</t>
  </si>
  <si>
    <t>(6)</t>
  </si>
  <si>
    <t>Код школы:</t>
  </si>
  <si>
    <t>Код класса:</t>
  </si>
  <si>
    <t>Дата рождения (мес/год)</t>
  </si>
  <si>
    <t>(5а)</t>
  </si>
  <si>
    <t>(5б)</t>
  </si>
  <si>
    <t>Пол (ж-1; м-2)</t>
  </si>
  <si>
    <r>
      <t>Название образовательного учреждения:</t>
    </r>
    <r>
      <rPr>
        <sz val="10"/>
        <rFont val="Arial"/>
        <family val="2"/>
      </rPr>
      <t xml:space="preserve"> </t>
    </r>
  </si>
  <si>
    <t xml:space="preserve">Всего в классе: </t>
  </si>
  <si>
    <t>Дата проведения:</t>
  </si>
  <si>
    <t>Данные для всех учащихся внесены</t>
  </si>
  <si>
    <t>№ учащегося</t>
  </si>
  <si>
    <t>№ по журналу</t>
  </si>
  <si>
    <t>Ball</t>
  </si>
  <si>
    <t>ИТОГОВЫЙ БАЛЛ</t>
  </si>
  <si>
    <t>Процент от максимального балла за всю работу</t>
  </si>
  <si>
    <t>(7)</t>
  </si>
  <si>
    <t>Код учащегося</t>
  </si>
  <si>
    <t>Номера заданий</t>
  </si>
  <si>
    <t>Nуч</t>
  </si>
  <si>
    <t>Балл</t>
  </si>
  <si>
    <t>Вариант</t>
  </si>
  <si>
    <t>%вып</t>
  </si>
  <si>
    <t>Выполнение работы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</si>
  <si>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</si>
  <si>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</si>
  <si>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</si>
  <si>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</si>
  <si>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</si>
  <si>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</si>
  <si>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</si>
  <si>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</si>
  <si>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</si>
  <si>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</si>
  <si>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11b</t>
  </si>
  <si>
    <t>12b</t>
  </si>
  <si>
    <t>14b</t>
  </si>
  <si>
    <t>15b</t>
  </si>
  <si>
    <t>16b</t>
  </si>
  <si>
    <t>17b</t>
  </si>
  <si>
    <t>18b</t>
  </si>
  <si>
    <t>19b</t>
  </si>
  <si>
    <t>20b</t>
  </si>
  <si>
    <t>РЕЗУЛЬТАТЫ ВЫПОЛНЕНИЯ РАБОТЫ ПО РУССКОМУ ЯЗЫКУ (ВАРИАНТ 1)</t>
  </si>
  <si>
    <t>РЕЗУЛЬТАТЫ ВЫПОЛНЕНИЯ РАБОТЫ ПО РУССКОМУ ЯЗЫКУ (ВАРИАНТ 2)</t>
  </si>
  <si>
    <t>РЕЗУЛЬТАТЫ ВЫПОЛНЕНИЯ РАБОТЫ ПО РУССКОМУ ЯЗЫКУ (ВАРИАНТ 3)</t>
  </si>
  <si>
    <t>РЕЗУЛЬТАТЫ ВЫПОЛНЕНИЯ РАБОТЫ ПО РУССКОМУ ЯЗЫКУ (ВАРИАНТ 4)</t>
  </si>
  <si>
    <t>13.1</t>
  </si>
  <si>
    <t>13.2</t>
  </si>
  <si>
    <t>13.3</t>
  </si>
  <si>
    <t>13_1b</t>
  </si>
  <si>
    <t>13_2b</t>
  </si>
  <si>
    <t>13_3b</t>
  </si>
  <si>
    <t>N</t>
  </si>
  <si>
    <t>17.1</t>
  </si>
  <si>
    <t>17.2</t>
  </si>
  <si>
    <t>17.3</t>
  </si>
  <si>
    <t>0402</t>
  </si>
  <si>
    <t>0400</t>
  </si>
  <si>
    <t>0401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</si>
  <si>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</si>
  <si>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</si>
  <si>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</si>
  <si>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</si>
  <si>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</si>
  <si>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</si>
  <si>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</si>
  <si>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</si>
  <si>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</si>
  <si>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</si>
  <si>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</si>
  <si>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</si>
  <si>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</si>
  <si>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</si>
  <si>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</si>
  <si>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</si>
  <si>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</si>
  <si>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</si>
  <si>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</si>
  <si>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</si>
  <si>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</si>
  <si>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</si>
  <si>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</si>
  <si>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</si>
  <si>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</si>
  <si>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</si>
  <si>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</si>
  <si>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</si>
  <si>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</si>
  <si>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</si>
  <si>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</si>
  <si>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</si>
  <si>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</si>
  <si>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</si>
  <si>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</si>
  <si>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</si>
  <si>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</si>
  <si>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</si>
  <si>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</si>
  <si>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</si>
  <si>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</si>
  <si>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</si>
  <si>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</si>
  <si>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</si>
  <si>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</si>
  <si>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</si>
  <si>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</si>
  <si>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</si>
  <si>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</si>
  <si>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</si>
  <si>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</si>
  <si>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</si>
  <si>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</si>
  <si>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</si>
  <si>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</si>
  <si>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</si>
  <si>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</si>
  <si>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</si>
  <si>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</si>
  <si>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</si>
  <si>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</si>
  <si>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</si>
  <si>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</si>
  <si>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</si>
  <si>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</si>
  <si>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</si>
  <si>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</si>
  <si>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</si>
  <si>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</si>
  <si>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</si>
  <si>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</si>
  <si>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</si>
  <si>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</si>
  <si>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</si>
  <si>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</si>
  <si>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</si>
  <si>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</si>
  <si>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</si>
  <si>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</si>
  <si>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</si>
  <si>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</si>
  <si>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</si>
  <si>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</si>
  <si>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</si>
  <si>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</si>
  <si>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</si>
  <si>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</si>
  <si>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</si>
  <si>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</si>
  <si>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</si>
  <si>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</si>
  <si>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</si>
  <si>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</si>
  <si>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</si>
  <si>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</si>
  <si>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</si>
  <si>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</si>
  <si>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RU1</t>
  </si>
  <si>
    <t>Предполагаемая годовая отметка за 4 класс по русскому языку</t>
  </si>
  <si>
    <t>1. Ф.И.О. школьного координатора:</t>
  </si>
  <si>
    <t>2. Ф.И.О. лица, проводящего тестирование:</t>
  </si>
  <si>
    <t>3. Статус лица, проводящего тестирование:</t>
  </si>
  <si>
    <t>4. Дата проведения тестирования:</t>
  </si>
  <si>
    <t>5. Время проведения работы</t>
  </si>
  <si>
    <t>НАЧАЛО</t>
  </si>
  <si>
    <t>КОНЕЦ</t>
  </si>
  <si>
    <t>Организационная часть:</t>
  </si>
  <si>
    <t>Выполнение работы:</t>
  </si>
  <si>
    <t>6. Возникли ли у тестируемых какие-либо проблемы во время работы, например, задания оказались слишком трудными, не хватило времени, появилась усталость)?</t>
  </si>
  <si>
    <t>Пожалуйста, поясните:</t>
  </si>
  <si>
    <t>7. Отметьте номера вариантов и номера заданий, которые вызвали затруднения у учащихся:</t>
  </si>
  <si>
    <t>8. Выскажите, пожалуйста, свои предложения по совершенствованию экспериментальных материалов:</t>
  </si>
  <si>
    <t>БОЛЬШОЕ СПАСИБО за ВАШУ РАБОТУ!</t>
  </si>
  <si>
    <t>Усложненные программы обучения</t>
  </si>
  <si>
    <t>Недостаточный уровнень готовности детей к школе</t>
  </si>
  <si>
    <t>Перегрузка учащихся учебными предметами</t>
  </si>
  <si>
    <t>Перегрузка учащихся дополнительным образованием (спорт, музыка и др.)</t>
  </si>
  <si>
    <t>Ухудшение здоровья детей</t>
  </si>
  <si>
    <t>Недостаточная поддержка семьёй ребенка в процессе обучения в школе</t>
  </si>
  <si>
    <t>Трудности в отношениях детей с учителями</t>
  </si>
  <si>
    <t>Трудности в отношениях детей со сверстниками</t>
  </si>
  <si>
    <t>Перегрузка детей домашней работой</t>
  </si>
  <si>
    <t>Другое</t>
  </si>
  <si>
    <t>АНКЕТА ДЛЯ УЧИТЕЛЯ</t>
  </si>
  <si>
    <t>Код учителя</t>
  </si>
  <si>
    <t>1. Тип школы</t>
  </si>
  <si>
    <t>2. Вид школы</t>
  </si>
  <si>
    <t>3. Продолжительность урока</t>
  </si>
  <si>
    <t>минут</t>
  </si>
  <si>
    <t>4. Число учащихся в классе</t>
  </si>
  <si>
    <t>лет</t>
  </si>
  <si>
    <t>СПАСИБО ЗА ОТВЕТЫ!</t>
  </si>
  <si>
    <t>5. Число уроков русского языка в неделю</t>
  </si>
  <si>
    <t>6. Укажите автора учебника "Русский язык", по которому Вы работали в этом учебном году</t>
  </si>
  <si>
    <t xml:space="preserve">"Русский язык": </t>
  </si>
  <si>
    <t>7. Число уроков литературного чтения в неделю</t>
  </si>
  <si>
    <t>8. Укажите автора учебника "Литературное чтение", по которому Вы работали в этом учебном году</t>
  </si>
  <si>
    <t>9. Ваш возраст</t>
  </si>
  <si>
    <t>11. Ваш стаж</t>
  </si>
  <si>
    <t>,</t>
  </si>
  <si>
    <t>верно</t>
  </si>
  <si>
    <t>неверно</t>
  </si>
  <si>
    <t>не приступили к заданию</t>
  </si>
  <si>
    <t>Блок содержания</t>
  </si>
  <si>
    <t>Объект оценивания</t>
  </si>
  <si>
    <t>Фонетика и графика</t>
  </si>
  <si>
    <t>Б</t>
  </si>
  <si>
    <t>Умение характеризовать звуки русского языка: гласные ударные/безударные; согласные твердые/мягкие, парные/непарные твердые и мягкие; согласные звонкие/глухие, парные/непарные звонкие и глухие.</t>
  </si>
  <si>
    <t>Умение характеризовать звуковой, буквенный и слоговой состав слова. Умение характеризовать слово по двум признакам, умение работать с таблицей.</t>
  </si>
  <si>
    <t>П</t>
  </si>
  <si>
    <t xml:space="preserve"> Состав слова</t>
  </si>
  <si>
    <t>Состав слова</t>
  </si>
  <si>
    <t xml:space="preserve">Умение находить в словах с однозначно выделяемыми морфемами окончание, корень, суффикс, приставку. Умение находить слова, соответствующие предложенной схеме состава слова. </t>
  </si>
  <si>
    <t xml:space="preserve">Умение находить в словах с однозначно выделяемыми морфемами окончание, корень, суффикс, приставку. Умение самостоятельно определять способ действия при группировке слов в соответствии с их морфемным составом. </t>
  </si>
  <si>
    <t>Морфология</t>
  </si>
  <si>
    <t>Умение находить имя существительное с заданными грамматическими признаками (склонение, форма числа, падежа).</t>
  </si>
  <si>
    <t>Умение находить имя прилагательное с заданными грамматическими признаками (форма рода и падежа).</t>
  </si>
  <si>
    <t>Умение давать характеристику (указывать грамматические признаки) заданного имени прилагательного.</t>
  </si>
  <si>
    <t>Умение находить глагол, различать омонимичные имена существительные и глаголы.</t>
  </si>
  <si>
    <t>Умение находить глагол с заданными грамматическими признаками (время, число, лицо).</t>
  </si>
  <si>
    <t>Умение осознанно применить знания о грамматических признаках имен существительных. Умение подтверждать правильный ответ примерами.</t>
  </si>
  <si>
    <t>Синтаксис</t>
  </si>
  <si>
    <t>Умение находить в предложении подлежащее и сказуемое.</t>
  </si>
  <si>
    <t>Умение находить предложение с однородными членами.</t>
  </si>
  <si>
    <t>Орфография</t>
  </si>
  <si>
    <t>Умение находить правильное объяснение написания слов с орфограммой «Проверяемые безударные гласные в корне слова».</t>
  </si>
  <si>
    <t>Умение определять наличие в словах изученных орфограмм. Умение самостоятельно определять способ действия при группировке слов в соответствии с тем, какая орфограмма есть в слове.</t>
  </si>
  <si>
    <t>Развитие речи</t>
  </si>
  <si>
    <t>Умение осуществлять выбор адекватных языковых средств в процессе общения с людьми разного возраста.</t>
  </si>
  <si>
    <t>Умение составлять небольшой связный текст на заданную тему. Умение высказать свое мнение и обосновать его.</t>
  </si>
  <si>
    <t>ОУ:</t>
  </si>
  <si>
    <t>ID класса:</t>
  </si>
  <si>
    <t>№ задания</t>
  </si>
  <si>
    <t>Баллы за задание</t>
  </si>
  <si>
    <t>Уровень сложности</t>
  </si>
  <si>
    <t>Выполнили верно</t>
  </si>
  <si>
    <t>Выполнили неверно</t>
  </si>
  <si>
    <t>чел.</t>
  </si>
  <si>
    <t>%</t>
  </si>
  <si>
    <t>Умение пользоваться алфавитом для упорядочивания слов. Умение устанавливать алфавитную последовательность слов.</t>
  </si>
  <si>
    <t>Умение различать формы слова и родственные слова. Умение применять знание признаков родственных слов.</t>
  </si>
  <si>
    <t>Умение находить в тексте имена существительные, имена прилагательные, глаголы, предлоги. Умение заполнять таблицу, записываю по два примера.</t>
  </si>
  <si>
    <t>Умение составлять план текста, востанавливая пропущенные пункты.</t>
  </si>
  <si>
    <t>Умение характеризовать звуки русского языка: согласные твердые/мягкие, парные/непарные твердые и мягкие.</t>
  </si>
  <si>
    <t>Умение характеризовать звуковой, буквенный и слоговой состав слова. Умение подбирать примеры слов, удовлетворяющим двум поставленным условиям, умение работать с таблицей.</t>
  </si>
  <si>
    <t>Умение находить в словах с однозначно выделяемыми морфемами корень, приставку.</t>
  </si>
  <si>
    <t>Умение находить в словах с однозначно выделяемыми морфемами окончание, корень, суффикс, приставку. Умение находить схему состава слова, соответствующего заданному слову.</t>
  </si>
  <si>
    <t>Умение находить в словах с однозначно выделяемыми морфемами окончание, корень, суффикс, приставку. Умение находить несколько правильных ответов. Умение находить слова, доказывающие правильность утверждения о составе слова. Умение подбирать собственные примеры слов, доказывающие правильность утверждения о сотаве слова.</t>
  </si>
  <si>
    <t>Умение находить в тексте имена существительные. Умение находить несколько правильных ответов.</t>
  </si>
  <si>
    <t>Умение давать характеристику (указывать грамматические признаки) заданного имени существительного.</t>
  </si>
  <si>
    <t>Умение находить в предложении имя прилагательное с заданными грамматическими признаками (форма рода и падежа).</t>
  </si>
  <si>
    <t>Умение находить глаголы. Умение находить несколько правильных ответов.</t>
  </si>
  <si>
    <t>Умение находить глагол с заданными грамматическими признаками (спряжение)</t>
  </si>
  <si>
    <t>Умение давать характеристику (указывать грамматические признаки) заданного глагола.</t>
  </si>
  <si>
    <t>Умение различать омонимичные имена существительные и глаголы. Умение давать характеристику (указать грамматические признаки) имени существительного и глагола.</t>
  </si>
  <si>
    <t>Умение находить предложение с однородными членами. Умение находить в предложении подлежащее.</t>
  </si>
  <si>
    <t>Умение определять наличие в словах изученных орфограмм. Умение заполнять таблицу, записывая предложенные слова в нужную колонку таблицы.</t>
  </si>
  <si>
    <t>Умение осознанно применить изученные правила правописания. Умение заметить два правильных ответа.</t>
  </si>
  <si>
    <t>Умение осознанно применить изученные правила правописания. Умение выявить отсутствие правильного ответа, дать собственный правильный ответ, доказать его.</t>
  </si>
  <si>
    <t>Умение осознанно применить изученные правила правописания. Умение дифференцировать способ проверки в зависимости от места орфограммы в слове. Умение работать в ситуации отсутствия правильного ответа. Умение дать собственный правильный ответ, доказать его.</t>
  </si>
  <si>
    <t>Умение осуществлять небольшой связанный текст-объявление о концерте.</t>
  </si>
  <si>
    <t>Умение подбирать заголовок к тексту. Умение обосновывать свой выбор.</t>
  </si>
  <si>
    <t>Умение составлять небольшой связный текст на основе прочитанного рассказа. Умение высказать свое мнение и обосновать его.</t>
  </si>
  <si>
    <t>Результаты выполнения итоговой работы по русскому языку по отдельным заданиям (4 класс, конец 2012/2013)</t>
  </si>
  <si>
    <t>Не достигли базового уровня (ФГОС второго поколения, 2009 г.) (% учащихся, не достигших базового уровня)</t>
  </si>
  <si>
    <t>Успешность выполнения работы (средний % от максимального балла за всю работу)</t>
  </si>
  <si>
    <t>Выполнили менее 50% заданий базового уровня</t>
  </si>
  <si>
    <t>Критическое значение достижения базового уровня (выполнили от 50% до 100% заданий базового уровня)</t>
  </si>
  <si>
    <t>Перспективное значение достижения базового уровня (выполнили от 65% до 100% заданий базового уровня)</t>
  </si>
  <si>
    <t>Класс</t>
  </si>
  <si>
    <t>% выполнения заданий повышенного уровня (процент от максимального балла за выполнение заданий повышенного уровня)</t>
  </si>
  <si>
    <t>Протокол проведения проверочной работы для учащихся 4 классов (2013 год)</t>
  </si>
  <si>
    <t>10. Ваша категория</t>
  </si>
  <si>
    <t>Достигли базового уровня (ФГОС второго поколения, 2009 г.) (% учащихся, достигших базового уровня)</t>
  </si>
  <si>
    <t>Уровень достижений</t>
  </si>
  <si>
    <t>Баллы за задания повышенного уровня</t>
  </si>
  <si>
    <t>РЕЗУЛЬТАТЫ ВЫПОЛНЕНИЯ РАБОТЫ ПО РУССКОМУ ЯЗЫКУ</t>
  </si>
  <si>
    <t>Результаты выполнения итоговой работы по русскому языку (4 класс, конец 2012/2013)</t>
  </si>
  <si>
    <t>СПИСОК КЛАССА</t>
  </si>
  <si>
    <r>
      <t xml:space="preserve">           Название образовательного учреждения:</t>
    </r>
    <r>
      <rPr>
        <sz val="11"/>
        <rFont val="Cambria"/>
        <family val="1"/>
      </rPr>
      <t xml:space="preserve"> </t>
    </r>
  </si>
  <si>
    <r>
      <t>Название образовательного учреждения:</t>
    </r>
    <r>
      <rPr>
        <sz val="11"/>
        <rFont val="Cambria"/>
        <family val="1"/>
      </rPr>
      <t xml:space="preserve"> </t>
    </r>
  </si>
  <si>
    <r>
      <t xml:space="preserve"> Название образовательного учреждения:</t>
    </r>
    <r>
      <rPr>
        <sz val="11"/>
        <rFont val="Cambria"/>
        <family val="1"/>
      </rPr>
      <t xml:space="preserve"> </t>
    </r>
  </si>
  <si>
    <t>1 балл</t>
  </si>
  <si>
    <t>2 балла</t>
  </si>
  <si>
    <t>2 баала</t>
  </si>
  <si>
    <t>Вариант 1, 3</t>
  </si>
  <si>
    <t>Вариант 2, 4</t>
  </si>
  <si>
    <t>Не приступили к выполнению</t>
  </si>
  <si>
    <t>неприс</t>
  </si>
  <si>
    <t>начальная</t>
  </si>
  <si>
    <t>общеобразовательная</t>
  </si>
  <si>
    <t>Бунеев Р.Н., Бунеева Е.В., Пронина О.В. (Баласс)</t>
  </si>
  <si>
    <t>основная</t>
  </si>
  <si>
    <t>лицей</t>
  </si>
  <si>
    <t>Граник Г.Г., Кантаровская О.З., Токмакова И.П. (Мой учебник)</t>
  </si>
  <si>
    <t>средняя</t>
  </si>
  <si>
    <t>интернат</t>
  </si>
  <si>
    <t>Желтовская Л.Я. (АСТ, Астрель)</t>
  </si>
  <si>
    <t>гимназия</t>
  </si>
  <si>
    <t>Зеленина Л.М., Хохлова Т.Е. (Просвещение)</t>
  </si>
  <si>
    <t>с углубленным изучением отдельных предметов</t>
  </si>
  <si>
    <t>Иванов С.В., Кузнецова М.И., Петленко Л.В., Романова В.Ю. (ВЕНТАНА-ГРАФ)</t>
  </si>
  <si>
    <t>учебно-воспитательный комплекс</t>
  </si>
  <si>
    <t>Каленчук М.Л. и др. (Академкнига/Учебник)</t>
  </si>
  <si>
    <t>Другой</t>
  </si>
  <si>
    <t>Канакина В.П., Горецкий В.Г. (Просвещение)</t>
  </si>
  <si>
    <t>Ломакович С.В., Тимченко Л.И. (Вита-пресс)</t>
  </si>
  <si>
    <t>Ломакович С.В., Тимченко Л.И. (Дрофа)</t>
  </si>
  <si>
    <t>Нечаева Н.В., Яковлева С.Г. (Федоров)</t>
  </si>
  <si>
    <t>Полякова А.В. (Просвещение)</t>
  </si>
  <si>
    <t>Рамзаева Т.Г. (Дрофа)</t>
  </si>
  <si>
    <t>Репкин В.В., Восторгова Е.В., Некрасова Т.В. (Вита-пресс)</t>
  </si>
  <si>
    <t>Соловейчик М.С., Кузьменко Н.С. (Ассоциация XXI)</t>
  </si>
  <si>
    <t xml:space="preserve">Другой </t>
  </si>
  <si>
    <t>Бунеев Р.Н., Бунеева Е.В. (Баласс)</t>
  </si>
  <si>
    <t>Джежелей О.В. (Дрофа)</t>
  </si>
  <si>
    <t>Ефросинина Л.А., Оморокова Л.И. (ВЕНТАНА-ГРАФ)</t>
  </si>
  <si>
    <t>Кац Э.Э. (АСТ Астрель)</t>
  </si>
  <si>
    <t>Климанова Л.Ф., Горецкий В.Г. (Просвещение)</t>
  </si>
  <si>
    <t>Кубасова О.В. ( Дрофа)</t>
  </si>
  <si>
    <t>Кудина Г.Н., Новлянская З.Н. (Оникс)</t>
  </si>
  <si>
    <t>Лазарева В.А. (Учебная литература)</t>
  </si>
  <si>
    <t>Матвеева Е.И. (Вита-пресс)</t>
  </si>
  <si>
    <t>Романовская З.И. (АСТ. Астрель)</t>
  </si>
  <si>
    <t>Свиридова В.Ю. (Федоров)</t>
  </si>
  <si>
    <t>Чуракова Н.А. (Федоров)</t>
  </si>
  <si>
    <t>Чуракова Н.А. (Академкнига/Учебник)</t>
  </si>
  <si>
    <t>№ по списку</t>
  </si>
  <si>
    <t>13</t>
  </si>
  <si>
    <t>14</t>
  </si>
  <si>
    <t>15</t>
  </si>
  <si>
    <t>Баллы за базовый</t>
  </si>
  <si>
    <t>% выполнения заданий базового уровня (процент от максимального балла за выполнение заданий базового уровня)</t>
  </si>
  <si>
    <t>02</t>
  </si>
  <si>
    <t>138034</t>
  </si>
  <si>
    <t xml:space="preserve">МБОУ СОШ с УИОП №80 г.Хабаровска </t>
  </si>
  <si>
    <t>01</t>
  </si>
  <si>
    <t>04</t>
  </si>
  <si>
    <t>ДА</t>
  </si>
  <si>
    <t>Соответсвие занимаемой должности</t>
  </si>
  <si>
    <t>4</t>
  </si>
  <si>
    <t>3</t>
  </si>
  <si>
    <t>5</t>
  </si>
  <si>
    <t xml:space="preserve">Лифер Светлана Анатольевна </t>
  </si>
  <si>
    <t>Учитель (ведущий занятия с тестируемыми)</t>
  </si>
  <si>
    <t>12</t>
  </si>
  <si>
    <t>05</t>
  </si>
  <si>
    <t>07</t>
  </si>
  <si>
    <t>09</t>
  </si>
  <si>
    <t>11</t>
  </si>
  <si>
    <t>06</t>
  </si>
  <si>
    <t>03</t>
  </si>
  <si>
    <t>10</t>
  </si>
  <si>
    <t>Балдина Татьяна Альбертовна</t>
  </si>
  <si>
    <t>нет</t>
  </si>
  <si>
    <t>НЕТ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</si>
</sst>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%"/>
  </numFmts>
  <fonts count="8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12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i/>
      <sz val="9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Arial Cyr"/>
      <family val="2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Cambria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0"/>
      <name val="Cambria"/>
      <family val="1"/>
    </font>
    <font>
      <b/>
      <sz val="11"/>
      <name val="Cambria"/>
      <family val="1"/>
    </font>
    <font>
      <sz val="2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sz val="10"/>
      <color indexed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sz val="11"/>
      <color indexed="8"/>
      <name val="Cambria"/>
      <family val="1"/>
    </font>
    <font>
      <b/>
      <sz val="12"/>
      <color indexed="9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0"/>
      <color theme="0"/>
      <name val="Cambria"/>
      <family val="1"/>
    </font>
    <font>
      <sz val="11"/>
      <color theme="1"/>
      <name val="Cambria"/>
      <family val="1"/>
    </font>
    <font>
      <b/>
      <sz val="12"/>
      <color theme="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/>
      <right/>
      <top/>
      <bottom style="double"/>
    </border>
    <border>
      <left/>
      <right style="thin"/>
      <top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 wrapText="1"/>
      <protection hidden="1"/>
    </xf>
    <xf numFmtId="0" fontId="4" fillId="33" borderId="0" xfId="0" applyFont="1" applyFill="1" applyBorder="1" applyAlignment="1" applyProtection="1">
      <alignment horizontal="left" wrapText="1"/>
      <protection hidden="1"/>
    </xf>
    <xf numFmtId="0" fontId="0" fillId="33" borderId="0" xfId="0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49" fontId="0" fillId="33" borderId="0" xfId="0" applyNumberFormat="1" applyFill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center" vertical="center"/>
      <protection hidden="1" locked="0"/>
    </xf>
    <xf numFmtId="0" fontId="9" fillId="0" borderId="11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34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Fill="1" applyBorder="1" applyAlignment="1" applyProtection="1">
      <alignment horizontal="right" wrapText="1"/>
      <protection hidden="1"/>
    </xf>
    <xf numFmtId="0" fontId="0" fillId="0" borderId="0" xfId="0" applyAlignment="1" applyProtection="1">
      <alignment/>
      <protection hidden="1" locked="0"/>
    </xf>
    <xf numFmtId="0" fontId="0" fillId="0" borderId="10" xfId="0" applyBorder="1" applyAlignment="1">
      <alignment horizontal="center"/>
    </xf>
    <xf numFmtId="0" fontId="0" fillId="0" borderId="0" xfId="0" applyBorder="1" applyAlignment="1" applyProtection="1">
      <alignment horizontal="left" wrapText="1"/>
      <protection locked="0"/>
    </xf>
    <xf numFmtId="0" fontId="0" fillId="33" borderId="0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3" borderId="0" xfId="0" applyFill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15" xfId="0" applyBorder="1" applyAlignment="1">
      <alignment/>
    </xf>
    <xf numFmtId="0" fontId="0" fillId="33" borderId="0" xfId="0" applyFill="1" applyBorder="1" applyAlignment="1" applyProtection="1">
      <alignment horizontal="center" wrapText="1"/>
      <protection hidden="1"/>
    </xf>
    <xf numFmtId="0" fontId="4" fillId="33" borderId="0" xfId="0" applyFont="1" applyFill="1" applyBorder="1" applyAlignment="1" applyProtection="1">
      <alignment horizontal="center" wrapText="1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0" borderId="0" xfId="0" applyBorder="1" applyAlignment="1">
      <alignment horizontal="left" wrapText="1"/>
    </xf>
    <xf numFmtId="49" fontId="7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 horizontal="center"/>
      <protection locked="0"/>
    </xf>
    <xf numFmtId="0" fontId="12" fillId="33" borderId="0" xfId="0" applyFont="1" applyFill="1" applyAlignment="1">
      <alignment horizontal="right"/>
    </xf>
    <xf numFmtId="0" fontId="8" fillId="33" borderId="16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9" fillId="33" borderId="12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9" fillId="35" borderId="12" xfId="0" applyFont="1" applyFill="1" applyBorder="1" applyAlignment="1">
      <alignment/>
    </xf>
    <xf numFmtId="49" fontId="0" fillId="35" borderId="0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33" borderId="12" xfId="0" applyFont="1" applyFill="1" applyBorder="1" applyAlignment="1">
      <alignment horizontal="right"/>
    </xf>
    <xf numFmtId="20" fontId="0" fillId="33" borderId="16" xfId="0" applyNumberForma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>
      <alignment/>
    </xf>
    <xf numFmtId="0" fontId="9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16" xfId="0" applyFill="1" applyBorder="1" applyAlignment="1" applyProtection="1">
      <alignment horizontal="center"/>
      <protection locked="0"/>
    </xf>
    <xf numFmtId="0" fontId="9" fillId="33" borderId="0" xfId="0" applyFont="1" applyFill="1" applyAlignment="1">
      <alignment horizontal="right" vertical="center"/>
    </xf>
    <xf numFmtId="0" fontId="17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9" fillId="35" borderId="18" xfId="0" applyFont="1" applyFill="1" applyBorder="1" applyAlignment="1">
      <alignment/>
    </xf>
    <xf numFmtId="49" fontId="0" fillId="35" borderId="19" xfId="0" applyNumberForma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9" fillId="0" borderId="12" xfId="0" applyFont="1" applyBorder="1" applyAlignment="1">
      <alignment/>
    </xf>
    <xf numFmtId="0" fontId="9" fillId="33" borderId="0" xfId="0" applyFont="1" applyFill="1" applyBorder="1" applyAlignment="1">
      <alignment horizontal="right"/>
    </xf>
    <xf numFmtId="0" fontId="0" fillId="36" borderId="0" xfId="0" applyFill="1" applyAlignment="1" applyProtection="1">
      <alignment/>
      <protection hidden="1"/>
    </xf>
    <xf numFmtId="0" fontId="78" fillId="36" borderId="0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 locked="0"/>
    </xf>
    <xf numFmtId="0" fontId="65" fillId="0" borderId="0" xfId="42" applyAlignment="1">
      <alignment horizontal="justify"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49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0" fillId="33" borderId="0" xfId="0" applyFont="1" applyFill="1" applyAlignment="1" applyProtection="1">
      <alignment/>
      <protection hidden="1"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/>
      <protection hidden="1"/>
    </xf>
    <xf numFmtId="0" fontId="19" fillId="0" borderId="0" xfId="0" applyFont="1" applyAlignment="1">
      <alignment/>
    </xf>
    <xf numFmtId="0" fontId="78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20" fillId="0" borderId="0" xfId="0" applyFont="1" applyFill="1" applyAlignment="1" applyProtection="1">
      <alignment/>
      <protection hidden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33" borderId="0" xfId="0" applyFill="1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49" fillId="0" borderId="0" xfId="0" applyFont="1" applyFill="1" applyBorder="1" applyAlignment="1" applyProtection="1">
      <alignment horizontal="right" vertical="center" wrapText="1"/>
      <protection/>
    </xf>
    <xf numFmtId="0" fontId="48" fillId="0" borderId="0" xfId="0" applyFont="1" applyAlignment="1" applyProtection="1">
      <alignment/>
      <protection hidden="1"/>
    </xf>
    <xf numFmtId="0" fontId="50" fillId="0" borderId="0" xfId="0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 horizontal="center" vertical="center" wrapText="1"/>
      <protection hidden="1"/>
    </xf>
    <xf numFmtId="0" fontId="51" fillId="0" borderId="0" xfId="0" applyFont="1" applyFill="1" applyBorder="1" applyAlignment="1" applyProtection="1">
      <alignment horizontal="left" wrapText="1"/>
      <protection hidden="1"/>
    </xf>
    <xf numFmtId="0" fontId="52" fillId="0" borderId="0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 horizontal="center" vertical="center"/>
      <protection hidden="1"/>
    </xf>
    <xf numFmtId="0" fontId="51" fillId="0" borderId="0" xfId="0" applyFont="1" applyFill="1" applyBorder="1" applyAlignment="1" applyProtection="1">
      <alignment horizontal="right"/>
      <protection hidden="1"/>
    </xf>
    <xf numFmtId="0" fontId="48" fillId="0" borderId="0" xfId="0" applyFont="1" applyFill="1" applyBorder="1" applyAlignment="1" applyProtection="1">
      <alignment horizontal="center"/>
      <protection hidden="1" locked="0"/>
    </xf>
    <xf numFmtId="49" fontId="53" fillId="0" borderId="15" xfId="0" applyNumberFormat="1" applyFont="1" applyFill="1" applyBorder="1" applyAlignment="1" applyProtection="1">
      <alignment horizontal="center"/>
      <protection hidden="1"/>
    </xf>
    <xf numFmtId="49" fontId="53" fillId="0" borderId="0" xfId="0" applyNumberFormat="1" applyFont="1" applyFill="1" applyBorder="1" applyAlignment="1" applyProtection="1">
      <alignment horizontal="center" vertical="center"/>
      <protection hidden="1"/>
    </xf>
    <xf numFmtId="49" fontId="53" fillId="0" borderId="22" xfId="0" applyNumberFormat="1" applyFont="1" applyFill="1" applyBorder="1" applyAlignment="1" applyProtection="1">
      <alignment horizontal="center"/>
      <protection hidden="1"/>
    </xf>
    <xf numFmtId="49" fontId="53" fillId="0" borderId="10" xfId="0" applyNumberFormat="1" applyFont="1" applyFill="1" applyBorder="1" applyAlignment="1" applyProtection="1">
      <alignment horizontal="center"/>
      <protection hidden="1"/>
    </xf>
    <xf numFmtId="49" fontId="53" fillId="0" borderId="14" xfId="0" applyNumberFormat="1" applyFont="1" applyFill="1" applyBorder="1" applyAlignment="1" applyProtection="1">
      <alignment horizontal="center"/>
      <protection hidden="1" locked="0"/>
    </xf>
    <xf numFmtId="0" fontId="48" fillId="0" borderId="14" xfId="0" applyFont="1" applyBorder="1" applyAlignment="1" applyProtection="1">
      <alignment horizontal="center"/>
      <protection hidden="1"/>
    </xf>
    <xf numFmtId="0" fontId="48" fillId="0" borderId="14" xfId="0" applyNumberFormat="1" applyFont="1" applyBorder="1" applyAlignment="1" applyProtection="1">
      <alignment/>
      <protection locked="0"/>
    </xf>
    <xf numFmtId="0" fontId="48" fillId="0" borderId="14" xfId="0" applyNumberFormat="1" applyFont="1" applyBorder="1" applyAlignment="1" applyProtection="1">
      <alignment horizontal="center"/>
      <protection hidden="1"/>
    </xf>
    <xf numFmtId="0" fontId="48" fillId="0" borderId="14" xfId="0" applyNumberFormat="1" applyFont="1" applyBorder="1" applyAlignment="1" applyProtection="1">
      <alignment horizontal="center"/>
      <protection locked="0"/>
    </xf>
    <xf numFmtId="49" fontId="48" fillId="0" borderId="14" xfId="0" applyNumberFormat="1" applyFont="1" applyBorder="1" applyAlignment="1" applyProtection="1">
      <alignment horizontal="center"/>
      <protection locked="0"/>
    </xf>
    <xf numFmtId="49" fontId="48" fillId="33" borderId="14" xfId="0" applyNumberFormat="1" applyFont="1" applyFill="1" applyBorder="1" applyAlignment="1" applyProtection="1">
      <alignment horizontal="center"/>
      <protection locked="0"/>
    </xf>
    <xf numFmtId="0" fontId="48" fillId="0" borderId="14" xfId="0" applyFont="1" applyBorder="1" applyAlignment="1" applyProtection="1">
      <alignment horizontal="center"/>
      <protection locked="0"/>
    </xf>
    <xf numFmtId="49" fontId="48" fillId="0" borderId="14" xfId="0" applyNumberFormat="1" applyFont="1" applyFill="1" applyBorder="1" applyAlignment="1" applyProtection="1">
      <alignment horizontal="center"/>
      <protection locked="0"/>
    </xf>
    <xf numFmtId="0" fontId="48" fillId="0" borderId="14" xfId="0" applyNumberFormat="1" applyFont="1" applyBorder="1" applyAlignment="1" applyProtection="1">
      <alignment horizontal="center" vertical="center"/>
      <protection locked="0"/>
    </xf>
    <xf numFmtId="49" fontId="4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8" fillId="7" borderId="13" xfId="0" applyFont="1" applyFill="1" applyBorder="1" applyAlignment="1" applyProtection="1">
      <alignment horizontal="center" vertical="center"/>
      <protection hidden="1"/>
    </xf>
    <xf numFmtId="0" fontId="48" fillId="7" borderId="23" xfId="0" applyFont="1" applyFill="1" applyBorder="1" applyAlignment="1" applyProtection="1">
      <alignment horizontal="center" vertical="center"/>
      <protection hidden="1"/>
    </xf>
    <xf numFmtId="0" fontId="48" fillId="7" borderId="23" xfId="0" applyFont="1" applyFill="1" applyBorder="1" applyAlignment="1" applyProtection="1">
      <alignment horizontal="center" vertical="center" wrapText="1"/>
      <protection hidden="1"/>
    </xf>
    <xf numFmtId="0" fontId="48" fillId="7" borderId="24" xfId="0" applyFont="1" applyFill="1" applyBorder="1" applyAlignment="1" applyProtection="1">
      <alignment horizontal="center" vertical="center"/>
      <protection hidden="1"/>
    </xf>
    <xf numFmtId="0" fontId="0" fillId="34" borderId="21" xfId="0" applyFill="1" applyBorder="1" applyAlignment="1">
      <alignment horizontal="center"/>
    </xf>
    <xf numFmtId="0" fontId="48" fillId="33" borderId="0" xfId="0" applyFont="1" applyFill="1" applyAlignment="1" applyProtection="1">
      <alignment/>
      <protection hidden="1"/>
    </xf>
    <xf numFmtId="0" fontId="48" fillId="33" borderId="0" xfId="0" applyFont="1" applyFill="1" applyAlignment="1" applyProtection="1">
      <alignment/>
      <protection hidden="1"/>
    </xf>
    <xf numFmtId="0" fontId="79" fillId="36" borderId="0" xfId="0" applyFont="1" applyFill="1" applyBorder="1" applyAlignment="1">
      <alignment horizontal="center" wrapText="1"/>
    </xf>
    <xf numFmtId="0" fontId="48" fillId="36" borderId="0" xfId="0" applyFont="1" applyFill="1" applyAlignment="1">
      <alignment/>
    </xf>
    <xf numFmtId="0" fontId="55" fillId="33" borderId="0" xfId="0" applyFont="1" applyFill="1" applyBorder="1" applyAlignment="1" applyProtection="1">
      <alignment horizontal="center" vertical="center" wrapText="1"/>
      <protection hidden="1"/>
    </xf>
    <xf numFmtId="0" fontId="48" fillId="33" borderId="0" xfId="0" applyFont="1" applyFill="1" applyBorder="1" applyAlignment="1" applyProtection="1">
      <alignment vertical="center"/>
      <protection hidden="1" locked="0"/>
    </xf>
    <xf numFmtId="0" fontId="50" fillId="33" borderId="0" xfId="0" applyFont="1" applyFill="1" applyBorder="1" applyAlignment="1" applyProtection="1">
      <alignment/>
      <protection hidden="1"/>
    </xf>
    <xf numFmtId="0" fontId="48" fillId="33" borderId="0" xfId="0" applyFont="1" applyFill="1" applyBorder="1" applyAlignment="1" applyProtection="1">
      <alignment/>
      <protection hidden="1"/>
    </xf>
    <xf numFmtId="0" fontId="48" fillId="0" borderId="0" xfId="0" applyFont="1" applyAlignment="1" applyProtection="1">
      <alignment wrapText="1"/>
      <protection hidden="1"/>
    </xf>
    <xf numFmtId="0" fontId="48" fillId="33" borderId="0" xfId="0" applyFont="1" applyFill="1" applyAlignment="1" applyProtection="1">
      <alignment wrapText="1"/>
      <protection hidden="1"/>
    </xf>
    <xf numFmtId="0" fontId="49" fillId="33" borderId="0" xfId="0" applyFont="1" applyFill="1" applyBorder="1" applyAlignment="1" applyProtection="1">
      <alignment horizontal="right"/>
      <protection hidden="1"/>
    </xf>
    <xf numFmtId="0" fontId="48" fillId="33" borderId="0" xfId="0" applyFont="1" applyFill="1" applyBorder="1" applyAlignment="1" applyProtection="1">
      <alignment wrapText="1"/>
      <protection hidden="1"/>
    </xf>
    <xf numFmtId="0" fontId="51" fillId="33" borderId="0" xfId="0" applyFont="1" applyFill="1" applyBorder="1" applyAlignment="1" applyProtection="1">
      <alignment horizontal="left" wrapText="1"/>
      <protection hidden="1"/>
    </xf>
    <xf numFmtId="0" fontId="51" fillId="33" borderId="0" xfId="0" applyFont="1" applyFill="1" applyBorder="1" applyAlignment="1" applyProtection="1">
      <alignment horizontal="right"/>
      <protection hidden="1"/>
    </xf>
    <xf numFmtId="0" fontId="53" fillId="33" borderId="19" xfId="0" applyFont="1" applyFill="1" applyBorder="1" applyAlignment="1" applyProtection="1">
      <alignment horizontal="center"/>
      <protection hidden="1"/>
    </xf>
    <xf numFmtId="0" fontId="51" fillId="33" borderId="0" xfId="0" applyFont="1" applyFill="1" applyBorder="1" applyAlignment="1" applyProtection="1">
      <alignment horizontal="left"/>
      <protection hidden="1"/>
    </xf>
    <xf numFmtId="0" fontId="53" fillId="33" borderId="0" xfId="0" applyFont="1" applyFill="1" applyBorder="1" applyAlignment="1" applyProtection="1">
      <alignment horizontal="right"/>
      <protection hidden="1"/>
    </xf>
    <xf numFmtId="0" fontId="51" fillId="33" borderId="16" xfId="0" applyFont="1" applyFill="1" applyBorder="1" applyAlignment="1" applyProtection="1">
      <alignment horizontal="center" vertical="center"/>
      <protection hidden="1" locked="0"/>
    </xf>
    <xf numFmtId="0" fontId="51" fillId="33" borderId="0" xfId="0" applyFont="1" applyFill="1" applyBorder="1" applyAlignment="1" applyProtection="1">
      <alignment horizontal="center" vertical="center"/>
      <protection hidden="1" locked="0"/>
    </xf>
    <xf numFmtId="0" fontId="56" fillId="33" borderId="0" xfId="0" applyFont="1" applyFill="1" applyBorder="1" applyAlignment="1" applyProtection="1">
      <alignment/>
      <protection hidden="1"/>
    </xf>
    <xf numFmtId="0" fontId="51" fillId="0" borderId="11" xfId="0" applyFont="1" applyBorder="1" applyAlignment="1" applyProtection="1">
      <alignment/>
      <protection hidden="1"/>
    </xf>
    <xf numFmtId="0" fontId="51" fillId="0" borderId="12" xfId="0" applyFont="1" applyBorder="1" applyAlignment="1" applyProtection="1">
      <alignment/>
      <protection hidden="1"/>
    </xf>
    <xf numFmtId="0" fontId="80" fillId="2" borderId="14" xfId="15" applyFont="1" applyBorder="1" applyAlignment="1">
      <alignment horizontal="center" vertical="center" wrapText="1"/>
    </xf>
    <xf numFmtId="49" fontId="80" fillId="2" borderId="14" xfId="15" applyNumberFormat="1" applyFont="1" applyBorder="1" applyAlignment="1">
      <alignment horizontal="center" vertical="center" wrapText="1"/>
    </xf>
    <xf numFmtId="0" fontId="80" fillId="2" borderId="14" xfId="15" applyFont="1" applyBorder="1" applyAlignment="1">
      <alignment horizontal="center"/>
    </xf>
    <xf numFmtId="0" fontId="48" fillId="0" borderId="12" xfId="0" applyFont="1" applyBorder="1" applyAlignment="1" applyProtection="1">
      <alignment/>
      <protection hidden="1"/>
    </xf>
    <xf numFmtId="0" fontId="48" fillId="33" borderId="25" xfId="0" applyFont="1" applyFill="1" applyBorder="1" applyAlignment="1" applyProtection="1">
      <alignment horizontal="center"/>
      <protection hidden="1"/>
    </xf>
    <xf numFmtId="0" fontId="4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48" fillId="33" borderId="26" xfId="0" applyFont="1" applyFill="1" applyBorder="1" applyAlignment="1" applyProtection="1">
      <alignment horizontal="center"/>
      <protection hidden="1"/>
    </xf>
    <xf numFmtId="0" fontId="48" fillId="33" borderId="14" xfId="0" applyFont="1" applyFill="1" applyBorder="1" applyAlignment="1" applyProtection="1">
      <alignment vertical="center" wrapText="1"/>
      <protection hidden="1"/>
    </xf>
    <xf numFmtId="0" fontId="48" fillId="33" borderId="27" xfId="0" applyFont="1" applyFill="1" applyBorder="1" applyAlignment="1" applyProtection="1">
      <alignment horizontal="center"/>
      <protection hidden="1"/>
    </xf>
    <xf numFmtId="0" fontId="49" fillId="33" borderId="0" xfId="0" applyFont="1" applyFill="1" applyBorder="1" applyAlignment="1" applyProtection="1">
      <alignment horizontal="right" wrapText="1"/>
      <protection hidden="1"/>
    </xf>
    <xf numFmtId="0" fontId="51" fillId="3" borderId="12" xfId="0" applyFont="1" applyFill="1" applyBorder="1" applyAlignment="1" applyProtection="1">
      <alignment horizontal="center" vertical="center" wrapText="1"/>
      <protection hidden="1"/>
    </xf>
    <xf numFmtId="0" fontId="51" fillId="3" borderId="18" xfId="0" applyFont="1" applyFill="1" applyBorder="1" applyAlignment="1">
      <alignment/>
    </xf>
    <xf numFmtId="0" fontId="48" fillId="33" borderId="28" xfId="0" applyFont="1" applyFill="1" applyBorder="1" applyAlignment="1" applyProtection="1">
      <alignment horizontal="center"/>
      <protection hidden="1"/>
    </xf>
    <xf numFmtId="0" fontId="48" fillId="33" borderId="29" xfId="0" applyFont="1" applyFill="1" applyBorder="1" applyAlignment="1" applyProtection="1">
      <alignment horizontal="center"/>
      <protection hidden="1"/>
    </xf>
    <xf numFmtId="0" fontId="48" fillId="33" borderId="30" xfId="0" applyFont="1" applyFill="1" applyBorder="1" applyAlignment="1" applyProtection="1">
      <alignment horizontal="center"/>
      <protection hidden="1"/>
    </xf>
    <xf numFmtId="0" fontId="51" fillId="37" borderId="14" xfId="0" applyFont="1" applyFill="1" applyBorder="1" applyAlignment="1" applyProtection="1">
      <alignment horizontal="center" vertical="center"/>
      <protection hidden="1"/>
    </xf>
    <xf numFmtId="0" fontId="51" fillId="3" borderId="14" xfId="0" applyFont="1" applyFill="1" applyBorder="1" applyAlignment="1" applyProtection="1">
      <alignment horizontal="center" vertical="center" textRotation="90"/>
      <protection hidden="1"/>
    </xf>
    <xf numFmtId="0" fontId="51" fillId="3" borderId="14" xfId="0" applyFont="1" applyFill="1" applyBorder="1" applyAlignment="1" applyProtection="1">
      <alignment horizontal="center" vertical="center"/>
      <protection hidden="1"/>
    </xf>
    <xf numFmtId="0" fontId="51" fillId="3" borderId="14" xfId="0" applyFont="1" applyFill="1" applyBorder="1" applyAlignment="1" applyProtection="1">
      <alignment horizontal="center" vertical="center" textRotation="90" wrapText="1"/>
      <protection hidden="1"/>
    </xf>
    <xf numFmtId="0" fontId="51" fillId="3" borderId="14" xfId="0" applyFont="1" applyFill="1" applyBorder="1" applyAlignment="1">
      <alignment horizontal="center" textRotation="90"/>
    </xf>
    <xf numFmtId="0" fontId="51" fillId="3" borderId="14" xfId="0" applyFont="1" applyFill="1" applyBorder="1" applyAlignment="1">
      <alignment horizontal="center"/>
    </xf>
    <xf numFmtId="0" fontId="51" fillId="37" borderId="14" xfId="0" applyFont="1" applyFill="1" applyBorder="1" applyAlignment="1">
      <alignment horizontal="center"/>
    </xf>
    <xf numFmtId="0" fontId="51" fillId="3" borderId="14" xfId="0" applyFont="1" applyFill="1" applyBorder="1" applyAlignment="1" applyProtection="1">
      <alignment horizontal="center" vertical="center" wrapText="1"/>
      <protection hidden="1"/>
    </xf>
    <xf numFmtId="0" fontId="51" fillId="7" borderId="14" xfId="0" applyFont="1" applyFill="1" applyBorder="1" applyAlignment="1" applyProtection="1">
      <alignment horizontal="center" vertical="center"/>
      <protection hidden="1"/>
    </xf>
    <xf numFmtId="0" fontId="48" fillId="7" borderId="14" xfId="0" applyFont="1" applyFill="1" applyBorder="1" applyAlignment="1">
      <alignment horizontal="center" vertical="center" wrapText="1"/>
    </xf>
    <xf numFmtId="0" fontId="51" fillId="7" borderId="14" xfId="0" applyNumberFormat="1" applyFont="1" applyFill="1" applyBorder="1" applyAlignment="1" applyProtection="1">
      <alignment horizontal="center" vertical="center" wrapText="1"/>
      <protection hidden="1"/>
    </xf>
    <xf numFmtId="9" fontId="51" fillId="7" borderId="14" xfId="0" applyNumberFormat="1" applyFont="1" applyFill="1" applyBorder="1" applyAlignment="1" applyProtection="1">
      <alignment horizontal="center" vertical="center" wrapText="1"/>
      <protection hidden="1"/>
    </xf>
    <xf numFmtId="0" fontId="51" fillId="7" borderId="14" xfId="0" applyFont="1" applyFill="1" applyBorder="1" applyAlignment="1">
      <alignment horizontal="center" vertical="center" wrapText="1"/>
    </xf>
    <xf numFmtId="49" fontId="51" fillId="7" borderId="14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/>
    </xf>
    <xf numFmtId="0" fontId="48" fillId="0" borderId="0" xfId="0" applyFont="1" applyAlignment="1">
      <alignment horizontal="center" vertical="center" wrapText="1"/>
    </xf>
    <xf numFmtId="0" fontId="81" fillId="0" borderId="0" xfId="0" applyFont="1" applyFill="1" applyBorder="1" applyAlignment="1" applyProtection="1">
      <alignment vertical="center"/>
      <protection hidden="1"/>
    </xf>
    <xf numFmtId="0" fontId="79" fillId="0" borderId="0" xfId="0" applyFont="1" applyFill="1" applyBorder="1" applyAlignment="1">
      <alignment vertical="center"/>
    </xf>
    <xf numFmtId="0" fontId="80" fillId="7" borderId="14" xfId="15" applyFont="1" applyFill="1" applyBorder="1" applyAlignment="1">
      <alignment horizontal="center" vertical="center" wrapText="1"/>
    </xf>
    <xf numFmtId="49" fontId="80" fillId="7" borderId="14" xfId="15" applyNumberFormat="1" applyFont="1" applyFill="1" applyBorder="1" applyAlignment="1">
      <alignment horizontal="center" vertical="center" wrapText="1"/>
    </xf>
    <xf numFmtId="0" fontId="80" fillId="7" borderId="14" xfId="15" applyFont="1" applyFill="1" applyBorder="1" applyAlignment="1">
      <alignment horizontal="center" vertical="center"/>
    </xf>
    <xf numFmtId="0" fontId="81" fillId="36" borderId="0" xfId="0" applyFont="1" applyFill="1" applyBorder="1" applyAlignment="1" applyProtection="1">
      <alignment vertical="center" wrapText="1"/>
      <protection hidden="1"/>
    </xf>
    <xf numFmtId="0" fontId="48" fillId="36" borderId="0" xfId="0" applyFont="1" applyFill="1" applyBorder="1" applyAlignment="1">
      <alignment vertical="center" wrapText="1"/>
    </xf>
    <xf numFmtId="1" fontId="4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14" xfId="0" applyFont="1" applyFill="1" applyBorder="1" applyAlignment="1" applyProtection="1">
      <alignment horizontal="center"/>
      <protection hidden="1"/>
    </xf>
    <xf numFmtId="165" fontId="0" fillId="33" borderId="31" xfId="0" applyNumberFormat="1" applyFill="1" applyBorder="1" applyAlignment="1">
      <alignment horizontal="center"/>
    </xf>
    <xf numFmtId="0" fontId="6" fillId="33" borderId="14" xfId="0" applyFont="1" applyFill="1" applyBorder="1" applyAlignment="1" applyProtection="1">
      <alignment horizontal="center" vertical="center" wrapText="1"/>
      <protection hidden="1" locked="0"/>
    </xf>
    <xf numFmtId="0" fontId="0" fillId="34" borderId="14" xfId="0" applyFill="1" applyBorder="1" applyAlignment="1">
      <alignment horizontal="center" wrapText="1"/>
    </xf>
    <xf numFmtId="0" fontId="48" fillId="36" borderId="0" xfId="0" applyFont="1" applyFill="1" applyAlignment="1" applyProtection="1">
      <alignment/>
      <protection hidden="1"/>
    </xf>
    <xf numFmtId="0" fontId="48" fillId="36" borderId="0" xfId="0" applyFont="1" applyFill="1" applyBorder="1" applyAlignment="1" applyProtection="1">
      <alignment/>
      <protection hidden="1"/>
    </xf>
    <xf numFmtId="0" fontId="48" fillId="33" borderId="14" xfId="0" applyFont="1" applyFill="1" applyBorder="1" applyAlignment="1" applyProtection="1">
      <alignment horizontal="center" vertical="center" wrapText="1"/>
      <protection hidden="1" locked="0"/>
    </xf>
    <xf numFmtId="0" fontId="51" fillId="3" borderId="14" xfId="0" applyFont="1" applyFill="1" applyBorder="1" applyAlignment="1">
      <alignment/>
    </xf>
    <xf numFmtId="0" fontId="48" fillId="34" borderId="14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49" fontId="11" fillId="0" borderId="0" xfId="0" applyNumberFormat="1" applyFont="1" applyAlignment="1">
      <alignment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82" fillId="0" borderId="14" xfId="0" applyFont="1" applyBorder="1" applyAlignment="1">
      <alignment horizontal="center" vertical="center"/>
    </xf>
    <xf numFmtId="0" fontId="83" fillId="0" borderId="14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0" fontId="48" fillId="7" borderId="14" xfId="4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51" fillId="7" borderId="23" xfId="0" applyFont="1" applyFill="1" applyBorder="1" applyAlignment="1" applyProtection="1">
      <alignment vertical="center"/>
      <protection hidden="1"/>
    </xf>
    <xf numFmtId="0" fontId="51" fillId="7" borderId="24" xfId="0" applyFont="1" applyFill="1" applyBorder="1" applyAlignment="1" applyProtection="1">
      <alignment vertical="center"/>
      <protection hidden="1"/>
    </xf>
    <xf numFmtId="165" fontId="82" fillId="0" borderId="14" xfId="56" applyNumberFormat="1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48" fillId="0" borderId="0" xfId="0" applyFont="1" applyAlignment="1">
      <alignment/>
    </xf>
    <xf numFmtId="0" fontId="0" fillId="7" borderId="14" xfId="0" applyFill="1" applyBorder="1" applyAlignment="1" applyProtection="1">
      <alignment/>
      <protection hidden="1"/>
    </xf>
    <xf numFmtId="0" fontId="6" fillId="7" borderId="14" xfId="0" applyFont="1" applyFill="1" applyBorder="1" applyAlignment="1" applyProtection="1">
      <alignment horizontal="center" vertical="center" wrapText="1"/>
      <protection hidden="1" locked="0"/>
    </xf>
    <xf numFmtId="165" fontId="51" fillId="7" borderId="14" xfId="0" applyNumberFormat="1" applyFont="1" applyFill="1" applyBorder="1" applyAlignment="1">
      <alignment horizontal="center"/>
    </xf>
    <xf numFmtId="165" fontId="9" fillId="7" borderId="14" xfId="0" applyNumberFormat="1" applyFont="1" applyFill="1" applyBorder="1" applyAlignment="1">
      <alignment horizontal="center"/>
    </xf>
    <xf numFmtId="165" fontId="9" fillId="7" borderId="14" xfId="0" applyNumberFormat="1" applyFont="1" applyFill="1" applyBorder="1" applyAlignment="1">
      <alignment horizontal="center" wrapText="1"/>
    </xf>
    <xf numFmtId="0" fontId="48" fillId="36" borderId="0" xfId="0" applyFont="1" applyFill="1" applyAlignment="1" applyProtection="1">
      <alignment horizontal="center" vertical="center"/>
      <protection hidden="1"/>
    </xf>
    <xf numFmtId="0" fontId="50" fillId="36" borderId="0" xfId="0" applyFont="1" applyFill="1" applyBorder="1" applyAlignment="1" applyProtection="1">
      <alignment horizontal="center" vertical="center"/>
      <protection hidden="1"/>
    </xf>
    <xf numFmtId="0" fontId="51" fillId="33" borderId="0" xfId="0" applyFont="1" applyFill="1" applyBorder="1" applyAlignment="1" applyProtection="1">
      <alignment horizontal="center" vertical="center" wrapText="1"/>
      <protection hidden="1"/>
    </xf>
    <xf numFmtId="0" fontId="48" fillId="33" borderId="0" xfId="0" applyFont="1" applyFill="1" applyAlignment="1" applyProtection="1">
      <alignment horizontal="center" vertical="center"/>
      <protection hidden="1"/>
    </xf>
    <xf numFmtId="0" fontId="56" fillId="33" borderId="0" xfId="0" applyFont="1" applyFill="1" applyBorder="1" applyAlignment="1" applyProtection="1">
      <alignment horizontal="center" vertical="center"/>
      <protection hidden="1"/>
    </xf>
    <xf numFmtId="0" fontId="51" fillId="3" borderId="14" xfId="0" applyFont="1" applyFill="1" applyBorder="1" applyAlignment="1">
      <alignment horizontal="center" vertical="center" textRotation="90"/>
    </xf>
    <xf numFmtId="0" fontId="48" fillId="33" borderId="14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8" fillId="7" borderId="14" xfId="0" applyFont="1" applyFill="1" applyBorder="1" applyAlignment="1">
      <alignment/>
    </xf>
    <xf numFmtId="0" fontId="51" fillId="0" borderId="14" xfId="0" applyFont="1" applyFill="1" applyBorder="1" applyAlignment="1">
      <alignment horizontal="center" vertical="center"/>
    </xf>
    <xf numFmtId="9" fontId="51" fillId="0" borderId="14" xfId="0" applyNumberFormat="1" applyFont="1" applyFill="1" applyBorder="1" applyAlignment="1">
      <alignment horizontal="center" vertical="center"/>
    </xf>
    <xf numFmtId="9" fontId="51" fillId="0" borderId="14" xfId="56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51" fillId="3" borderId="14" xfId="0" applyFont="1" applyFill="1" applyBorder="1" applyAlignment="1" applyProtection="1">
      <alignment horizontal="center" vertical="center" wrapText="1"/>
      <protection hidden="1"/>
    </xf>
    <xf numFmtId="0" fontId="48" fillId="0" borderId="14" xfId="0" applyFont="1" applyBorder="1" applyAlignment="1">
      <alignment horizontal="center" vertical="center" wrapText="1"/>
    </xf>
    <xf numFmtId="1" fontId="51" fillId="7" borderId="14" xfId="0" applyNumberFormat="1" applyFont="1" applyFill="1" applyBorder="1" applyAlignment="1" applyProtection="1">
      <alignment horizontal="center" vertical="center" wrapText="1"/>
      <protection hidden="1"/>
    </xf>
    <xf numFmtId="1" fontId="48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8" fillId="36" borderId="0" xfId="0" applyFont="1" applyFill="1" applyBorder="1" applyAlignment="1" applyProtection="1">
      <alignment horizontal="center" vertical="center"/>
      <protection hidden="1"/>
    </xf>
    <xf numFmtId="0" fontId="48" fillId="33" borderId="0" xfId="0" applyFont="1" applyFill="1" applyAlignment="1" applyProtection="1">
      <alignment horizontal="center" vertical="center" wrapText="1"/>
      <protection hidden="1"/>
    </xf>
    <xf numFmtId="0" fontId="51" fillId="33" borderId="0" xfId="0" applyFont="1" applyFill="1" applyBorder="1" applyAlignment="1" applyProtection="1">
      <alignment horizontal="center" vertical="center"/>
      <protection hidden="1"/>
    </xf>
    <xf numFmtId="0" fontId="48" fillId="33" borderId="0" xfId="0" applyFont="1" applyFill="1" applyBorder="1" applyAlignment="1" applyProtection="1">
      <alignment horizontal="center" vertical="center"/>
      <protection hidden="1"/>
    </xf>
    <xf numFmtId="0" fontId="51" fillId="37" borderId="14" xfId="0" applyFont="1" applyFill="1" applyBorder="1" applyAlignment="1">
      <alignment horizontal="center" vertical="center"/>
    </xf>
    <xf numFmtId="0" fontId="51" fillId="7" borderId="24" xfId="0" applyFont="1" applyFill="1" applyBorder="1" applyAlignment="1">
      <alignment horizontal="center" vertical="center" wrapText="1"/>
    </xf>
    <xf numFmtId="49" fontId="51" fillId="7" borderId="24" xfId="0" applyNumberFormat="1" applyFont="1" applyFill="1" applyBorder="1" applyAlignment="1">
      <alignment horizontal="center" vertical="center" wrapText="1"/>
    </xf>
    <xf numFmtId="0" fontId="51" fillId="7" borderId="32" xfId="0" applyFont="1" applyFill="1" applyBorder="1" applyAlignment="1">
      <alignment horizontal="center"/>
    </xf>
    <xf numFmtId="0" fontId="51" fillId="7" borderId="33" xfId="0" applyFont="1" applyFill="1" applyBorder="1" applyAlignment="1">
      <alignment horizontal="center" vertical="center" wrapText="1"/>
    </xf>
    <xf numFmtId="0" fontId="51" fillId="7" borderId="13" xfId="0" applyFont="1" applyFill="1" applyBorder="1" applyAlignment="1" applyProtection="1">
      <alignment vertical="center"/>
      <protection hidden="1"/>
    </xf>
    <xf numFmtId="0" fontId="51" fillId="7" borderId="24" xfId="0" applyFont="1" applyFill="1" applyBorder="1" applyAlignment="1" applyProtection="1">
      <alignment horizontal="center" vertical="center"/>
      <protection hidden="1"/>
    </xf>
    <xf numFmtId="0" fontId="51" fillId="7" borderId="34" xfId="0" applyFont="1" applyFill="1" applyBorder="1" applyAlignment="1" applyProtection="1">
      <alignment horizontal="center"/>
      <protection hidden="1"/>
    </xf>
    <xf numFmtId="0" fontId="51" fillId="7" borderId="35" xfId="0" applyFont="1" applyFill="1" applyBorder="1" applyAlignment="1">
      <alignment horizontal="center"/>
    </xf>
    <xf numFmtId="9" fontId="51" fillId="7" borderId="14" xfId="0" applyNumberFormat="1" applyFont="1" applyFill="1" applyBorder="1" applyAlignment="1" applyProtection="1">
      <alignment horizontal="center"/>
      <protection hidden="1"/>
    </xf>
    <xf numFmtId="0" fontId="48" fillId="0" borderId="14" xfId="0" applyFont="1" applyBorder="1" applyAlignment="1" applyProtection="1">
      <alignment horizontal="center"/>
      <protection hidden="1" locked="0"/>
    </xf>
    <xf numFmtId="0" fontId="48" fillId="7" borderId="13" xfId="0" applyFont="1" applyFill="1" applyBorder="1" applyAlignment="1" applyProtection="1">
      <alignment horizontal="center" vertical="center" wrapText="1"/>
      <protection hidden="1"/>
    </xf>
    <xf numFmtId="0" fontId="48" fillId="7" borderId="23" xfId="0" applyFont="1" applyFill="1" applyBorder="1" applyAlignment="1">
      <alignment horizontal="center" vertical="center" wrapText="1"/>
    </xf>
    <xf numFmtId="0" fontId="48" fillId="7" borderId="24" xfId="0" applyFont="1" applyFill="1" applyBorder="1" applyAlignment="1">
      <alignment horizontal="center" vertical="center" wrapText="1"/>
    </xf>
    <xf numFmtId="0" fontId="48" fillId="7" borderId="13" xfId="0" applyFont="1" applyFill="1" applyBorder="1" applyAlignment="1" applyProtection="1">
      <alignment horizontal="center" vertical="center" wrapText="1"/>
      <protection hidden="1" locked="0"/>
    </xf>
    <xf numFmtId="0" fontId="48" fillId="7" borderId="23" xfId="0" applyFont="1" applyFill="1" applyBorder="1" applyAlignment="1" applyProtection="1">
      <alignment horizontal="center" vertical="center" wrapText="1"/>
      <protection hidden="1" locked="0"/>
    </xf>
    <xf numFmtId="0" fontId="48" fillId="7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 applyProtection="1">
      <alignment horizontal="center" vertical="center" wrapText="1"/>
      <protection hidden="1" locked="0"/>
    </xf>
    <xf numFmtId="0" fontId="48" fillId="7" borderId="14" xfId="0" applyFont="1" applyFill="1" applyBorder="1" applyAlignment="1" applyProtection="1">
      <alignment horizontal="center" vertical="center" wrapText="1"/>
      <protection hidden="1"/>
    </xf>
    <xf numFmtId="0" fontId="51" fillId="0" borderId="0" xfId="0" applyFont="1" applyFill="1" applyBorder="1" applyAlignment="1" applyProtection="1">
      <alignment horizontal="right" vertical="center" wrapText="1"/>
      <protection hidden="1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36" xfId="0" applyFont="1" applyBorder="1" applyAlignment="1" applyProtection="1">
      <alignment horizontal="center" vertical="center" wrapText="1"/>
      <protection hidden="1" locked="0"/>
    </xf>
    <xf numFmtId="0" fontId="48" fillId="0" borderId="22" xfId="0" applyFont="1" applyBorder="1" applyAlignment="1" applyProtection="1">
      <alignment horizontal="center" vertical="center" wrapText="1"/>
      <protection hidden="1" locked="0"/>
    </xf>
    <xf numFmtId="0" fontId="48" fillId="0" borderId="10" xfId="0" applyFont="1" applyBorder="1" applyAlignment="1" applyProtection="1">
      <alignment horizontal="center" vertical="center" wrapText="1"/>
      <protection hidden="1" locked="0"/>
    </xf>
    <xf numFmtId="0" fontId="53" fillId="0" borderId="15" xfId="0" applyFont="1" applyFill="1" applyBorder="1" applyAlignment="1" applyProtection="1">
      <alignment horizontal="center"/>
      <protection hidden="1"/>
    </xf>
    <xf numFmtId="0" fontId="48" fillId="0" borderId="15" xfId="0" applyFont="1" applyBorder="1" applyAlignment="1">
      <alignment horizontal="center"/>
    </xf>
    <xf numFmtId="0" fontId="48" fillId="7" borderId="13" xfId="0" applyFont="1" applyFill="1" applyBorder="1" applyAlignment="1" applyProtection="1">
      <alignment horizontal="center" vertical="center" textRotation="90" wrapText="1"/>
      <protection hidden="1"/>
    </xf>
    <xf numFmtId="0" fontId="48" fillId="7" borderId="23" xfId="0" applyFont="1" applyFill="1" applyBorder="1" applyAlignment="1" applyProtection="1">
      <alignment horizontal="center" vertical="center" textRotation="90" wrapText="1"/>
      <protection hidden="1"/>
    </xf>
    <xf numFmtId="0" fontId="48" fillId="7" borderId="24" xfId="0" applyFont="1" applyFill="1" applyBorder="1" applyAlignment="1" applyProtection="1">
      <alignment horizontal="center" vertical="center" textRotation="90" wrapText="1"/>
      <protection hidden="1"/>
    </xf>
    <xf numFmtId="0" fontId="48" fillId="7" borderId="14" xfId="0" applyFont="1" applyFill="1" applyBorder="1" applyAlignment="1" applyProtection="1">
      <alignment horizontal="center" vertical="center"/>
      <protection hidden="1"/>
    </xf>
    <xf numFmtId="0" fontId="48" fillId="7" borderId="23" xfId="0" applyFont="1" applyFill="1" applyBorder="1" applyAlignment="1" applyProtection="1">
      <alignment horizontal="center" wrapText="1"/>
      <protection hidden="1"/>
    </xf>
    <xf numFmtId="0" fontId="48" fillId="7" borderId="24" xfId="0" applyFont="1" applyFill="1" applyBorder="1" applyAlignment="1" applyProtection="1">
      <alignment horizontal="center" wrapText="1"/>
      <protection hidden="1"/>
    </xf>
    <xf numFmtId="0" fontId="48" fillId="7" borderId="37" xfId="0" applyFont="1" applyFill="1" applyBorder="1" applyAlignment="1" applyProtection="1">
      <alignment horizontal="center" vertical="center"/>
      <protection hidden="1"/>
    </xf>
    <xf numFmtId="0" fontId="48" fillId="7" borderId="21" xfId="0" applyFont="1" applyFill="1" applyBorder="1" applyAlignment="1" applyProtection="1">
      <alignment horizontal="center" vertical="center"/>
      <protection hidden="1"/>
    </xf>
    <xf numFmtId="0" fontId="48" fillId="7" borderId="38" xfId="0" applyFont="1" applyFill="1" applyBorder="1" applyAlignment="1" applyProtection="1">
      <alignment horizontal="center" vertical="center"/>
      <protection hidden="1"/>
    </xf>
    <xf numFmtId="0" fontId="48" fillId="7" borderId="39" xfId="0" applyFont="1" applyFill="1" applyBorder="1" applyAlignment="1" applyProtection="1">
      <alignment horizontal="center" vertical="center"/>
      <protection hidden="1"/>
    </xf>
    <xf numFmtId="0" fontId="48" fillId="7" borderId="31" xfId="0" applyFont="1" applyFill="1" applyBorder="1" applyAlignment="1" applyProtection="1">
      <alignment horizontal="center" vertical="center"/>
      <protection hidden="1"/>
    </xf>
    <xf numFmtId="0" fontId="48" fillId="7" borderId="33" xfId="0" applyFont="1" applyFill="1" applyBorder="1" applyAlignment="1" applyProtection="1">
      <alignment horizontal="center" vertical="center"/>
      <protection hidden="1"/>
    </xf>
    <xf numFmtId="0" fontId="51" fillId="7" borderId="14" xfId="0" applyFont="1" applyFill="1" applyBorder="1" applyAlignment="1" applyProtection="1">
      <alignment horizontal="center" vertical="center"/>
      <protection hidden="1"/>
    </xf>
    <xf numFmtId="0" fontId="51" fillId="3" borderId="11" xfId="0" applyFont="1" applyFill="1" applyBorder="1" applyAlignment="1" applyProtection="1">
      <alignment horizontal="center" vertical="center" wrapText="1"/>
      <protection hidden="1"/>
    </xf>
    <xf numFmtId="0" fontId="51" fillId="3" borderId="12" xfId="0" applyFont="1" applyFill="1" applyBorder="1" applyAlignment="1" applyProtection="1">
      <alignment horizontal="center" vertical="center" wrapText="1"/>
      <protection hidden="1"/>
    </xf>
    <xf numFmtId="0" fontId="51" fillId="7" borderId="14" xfId="0" applyFont="1" applyFill="1" applyBorder="1" applyAlignment="1" applyProtection="1">
      <alignment horizontal="center" vertical="center" textRotation="90"/>
      <protection hidden="1"/>
    </xf>
    <xf numFmtId="0" fontId="49" fillId="33" borderId="0" xfId="0" applyFont="1" applyFill="1" applyBorder="1" applyAlignment="1" applyProtection="1">
      <alignment horizontal="center" vertical="center" wrapText="1"/>
      <protection hidden="1"/>
    </xf>
    <xf numFmtId="0" fontId="48" fillId="0" borderId="0" xfId="0" applyFont="1" applyAlignment="1">
      <alignment horizontal="center" vertical="center" wrapText="1"/>
    </xf>
    <xf numFmtId="14" fontId="51" fillId="33" borderId="19" xfId="0" applyNumberFormat="1" applyFont="1" applyFill="1" applyBorder="1" applyAlignment="1" applyProtection="1">
      <alignment horizontal="left" wrapText="1"/>
      <protection hidden="1" locked="0"/>
    </xf>
    <xf numFmtId="0" fontId="48" fillId="0" borderId="19" xfId="0" applyFont="1" applyBorder="1" applyAlignment="1" applyProtection="1">
      <alignment horizontal="left" wrapText="1"/>
      <protection locked="0"/>
    </xf>
    <xf numFmtId="0" fontId="53" fillId="7" borderId="14" xfId="0" applyFont="1" applyFill="1" applyBorder="1" applyAlignment="1" applyProtection="1">
      <alignment horizontal="center" vertical="center" wrapText="1"/>
      <protection hidden="1"/>
    </xf>
    <xf numFmtId="0" fontId="48" fillId="7" borderId="14" xfId="0" applyFont="1" applyFill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/>
      <protection hidden="1"/>
    </xf>
    <xf numFmtId="0" fontId="48" fillId="0" borderId="19" xfId="0" applyFont="1" applyBorder="1" applyAlignment="1">
      <alignment/>
    </xf>
    <xf numFmtId="0" fontId="48" fillId="0" borderId="0" xfId="0" applyFont="1" applyBorder="1" applyAlignment="1">
      <alignment/>
    </xf>
    <xf numFmtId="0" fontId="51" fillId="7" borderId="14" xfId="0" applyFont="1" applyFill="1" applyBorder="1" applyAlignment="1" applyProtection="1">
      <alignment horizontal="center" vertical="center" textRotation="90" wrapText="1"/>
      <protection hidden="1"/>
    </xf>
    <xf numFmtId="0" fontId="53" fillId="0" borderId="36" xfId="0" applyFont="1" applyFill="1" applyBorder="1" applyAlignment="1" applyProtection="1">
      <alignment horizontal="center" vertical="center" wrapText="1"/>
      <protection hidden="1"/>
    </xf>
    <xf numFmtId="0" fontId="48" fillId="0" borderId="10" xfId="0" applyFont="1" applyFill="1" applyBorder="1" applyAlignment="1" applyProtection="1">
      <alignment horizontal="center" vertical="center" wrapText="1"/>
      <protection hidden="1"/>
    </xf>
    <xf numFmtId="0" fontId="53" fillId="33" borderId="0" xfId="0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 applyProtection="1">
      <alignment horizontal="right" vertical="center" wrapText="1"/>
      <protection hidden="1"/>
    </xf>
    <xf numFmtId="0" fontId="48" fillId="33" borderId="0" xfId="0" applyFont="1" applyFill="1" applyBorder="1" applyAlignment="1">
      <alignment/>
    </xf>
    <xf numFmtId="0" fontId="51" fillId="3" borderId="40" xfId="0" applyFont="1" applyFill="1" applyBorder="1" applyAlignment="1" applyProtection="1">
      <alignment horizontal="center" vertical="center" wrapText="1"/>
      <protection hidden="1"/>
    </xf>
    <xf numFmtId="0" fontId="51" fillId="3" borderId="41" xfId="0" applyFont="1" applyFill="1" applyBorder="1" applyAlignment="1" applyProtection="1">
      <alignment horizontal="center" vertical="center" wrapText="1"/>
      <protection hidden="1"/>
    </xf>
    <xf numFmtId="0" fontId="51" fillId="3" borderId="42" xfId="0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Fill="1" applyBorder="1" applyAlignment="1" applyProtection="1">
      <alignment horizontal="center"/>
      <protection hidden="1"/>
    </xf>
    <xf numFmtId="0" fontId="53" fillId="33" borderId="36" xfId="0" applyFont="1" applyFill="1" applyBorder="1" applyAlignment="1" applyProtection="1">
      <alignment horizontal="center" vertical="center" wrapText="1"/>
      <protection hidden="1"/>
    </xf>
    <xf numFmtId="0" fontId="53" fillId="33" borderId="10" xfId="0" applyFont="1" applyFill="1" applyBorder="1" applyAlignment="1" applyProtection="1">
      <alignment horizontal="center" vertical="center" wrapText="1"/>
      <protection hidden="1"/>
    </xf>
    <xf numFmtId="0" fontId="51" fillId="3" borderId="14" xfId="0" applyFont="1" applyFill="1" applyBorder="1" applyAlignment="1" applyProtection="1">
      <alignment horizontal="center" vertical="center" wrapText="1"/>
      <protection hidden="1"/>
    </xf>
    <xf numFmtId="0" fontId="51" fillId="7" borderId="13" xfId="0" applyFont="1" applyFill="1" applyBorder="1" applyAlignment="1" applyProtection="1">
      <alignment horizontal="center" vertical="center"/>
      <protection hidden="1"/>
    </xf>
    <xf numFmtId="0" fontId="51" fillId="7" borderId="23" xfId="0" applyFont="1" applyFill="1" applyBorder="1" applyAlignment="1" applyProtection="1">
      <alignment horizontal="center" vertical="center"/>
      <protection hidden="1"/>
    </xf>
    <xf numFmtId="0" fontId="48" fillId="33" borderId="10" xfId="0" applyFont="1" applyFill="1" applyBorder="1" applyAlignment="1" applyProtection="1">
      <alignment horizontal="center" vertical="center" wrapText="1"/>
      <protection hidden="1"/>
    </xf>
    <xf numFmtId="0" fontId="81" fillId="0" borderId="0" xfId="0" applyFont="1" applyFill="1" applyBorder="1" applyAlignment="1" applyProtection="1">
      <alignment horizontal="center" vertical="center" wrapText="1"/>
      <protection hidden="1"/>
    </xf>
    <xf numFmtId="0" fontId="79" fillId="0" borderId="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33" borderId="43" xfId="0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164" fontId="0" fillId="33" borderId="43" xfId="0" applyNumberFormat="1" applyFill="1" applyBorder="1" applyAlignment="1" applyProtection="1">
      <alignment horizontal="center"/>
      <protection locked="0"/>
    </xf>
    <xf numFmtId="164" fontId="0" fillId="0" borderId="45" xfId="0" applyNumberFormat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right" vertical="center" wrapText="1"/>
      <protection hidden="1"/>
    </xf>
    <xf numFmtId="0" fontId="13" fillId="0" borderId="17" xfId="0" applyFont="1" applyBorder="1" applyAlignment="1">
      <alignment horizontal="right" vertical="center" wrapText="1"/>
    </xf>
    <xf numFmtId="0" fontId="10" fillId="35" borderId="43" xfId="0" applyFont="1" applyFill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9" fillId="33" borderId="12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33" borderId="43" xfId="0" applyFill="1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15" fillId="33" borderId="46" xfId="0" applyFont="1" applyFill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17" xfId="0" applyFill="1" applyBorder="1" applyAlignment="1">
      <alignment/>
    </xf>
    <xf numFmtId="0" fontId="0" fillId="33" borderId="43" xfId="0" applyFill="1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45" xfId="0" applyBorder="1" applyAlignment="1" applyProtection="1">
      <alignment wrapText="1"/>
      <protection locked="0"/>
    </xf>
    <xf numFmtId="0" fontId="0" fillId="33" borderId="43" xfId="0" applyFill="1" applyBorder="1" applyAlignment="1" applyProtection="1">
      <alignment/>
      <protection locked="0"/>
    </xf>
    <xf numFmtId="0" fontId="0" fillId="33" borderId="44" xfId="0" applyFill="1" applyBorder="1" applyAlignment="1" applyProtection="1">
      <alignment/>
      <protection locked="0"/>
    </xf>
    <xf numFmtId="0" fontId="0" fillId="33" borderId="44" xfId="0" applyFill="1" applyBorder="1" applyAlignment="1" applyProtection="1">
      <alignment horizontal="center"/>
      <protection locked="0"/>
    </xf>
    <xf numFmtId="0" fontId="0" fillId="33" borderId="45" xfId="0" applyFill="1" applyBorder="1" applyAlignment="1" applyProtection="1">
      <alignment horizontal="center"/>
      <protection locked="0"/>
    </xf>
    <xf numFmtId="0" fontId="51" fillId="7" borderId="14" xfId="0" applyFont="1" applyFill="1" applyBorder="1" applyAlignment="1" applyProtection="1">
      <alignment horizontal="center" vertical="center" wrapText="1"/>
      <protection hidden="1"/>
    </xf>
    <xf numFmtId="0" fontId="51" fillId="7" borderId="10" xfId="0" applyFont="1" applyFill="1" applyBorder="1" applyAlignment="1" applyProtection="1">
      <alignment horizontal="center" vertical="center" textRotation="90" wrapText="1"/>
      <protection hidden="1"/>
    </xf>
    <xf numFmtId="0" fontId="9" fillId="7" borderId="14" xfId="0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Border="1" applyAlignment="1" applyProtection="1">
      <alignment horizontal="right" wrapText="1"/>
      <protection hidden="1"/>
    </xf>
    <xf numFmtId="0" fontId="51" fillId="7" borderId="13" xfId="0" applyFont="1" applyFill="1" applyBorder="1" applyAlignment="1" applyProtection="1">
      <alignment horizontal="center" vertical="center" wrapText="1"/>
      <protection hidden="1"/>
    </xf>
    <xf numFmtId="0" fontId="51" fillId="7" borderId="23" xfId="0" applyFont="1" applyFill="1" applyBorder="1" applyAlignment="1" applyProtection="1">
      <alignment horizontal="center" vertical="center" wrapText="1"/>
      <protection hidden="1"/>
    </xf>
    <xf numFmtId="0" fontId="51" fillId="7" borderId="24" xfId="0" applyFont="1" applyFill="1" applyBorder="1" applyAlignment="1" applyProtection="1">
      <alignment horizontal="center" vertical="center" wrapText="1"/>
      <protection hidden="1"/>
    </xf>
    <xf numFmtId="0" fontId="53" fillId="7" borderId="37" xfId="0" applyFont="1" applyFill="1" applyBorder="1" applyAlignment="1" applyProtection="1">
      <alignment horizontal="center" vertical="center" wrapText="1"/>
      <protection hidden="1"/>
    </xf>
    <xf numFmtId="0" fontId="53" fillId="7" borderId="47" xfId="0" applyFont="1" applyFill="1" applyBorder="1" applyAlignment="1" applyProtection="1">
      <alignment horizontal="center" vertical="center" wrapText="1"/>
      <protection hidden="1"/>
    </xf>
    <xf numFmtId="0" fontId="53" fillId="7" borderId="21" xfId="0" applyFont="1" applyFill="1" applyBorder="1" applyAlignment="1" applyProtection="1">
      <alignment horizontal="center" vertical="center" wrapText="1"/>
      <protection hidden="1"/>
    </xf>
    <xf numFmtId="0" fontId="51" fillId="7" borderId="13" xfId="0" applyFont="1" applyFill="1" applyBorder="1" applyAlignment="1" applyProtection="1">
      <alignment horizontal="center" vertical="center" textRotation="90" wrapText="1"/>
      <protection hidden="1"/>
    </xf>
    <xf numFmtId="0" fontId="51" fillId="7" borderId="23" xfId="0" applyFont="1" applyFill="1" applyBorder="1" applyAlignment="1" applyProtection="1">
      <alignment horizontal="center" vertical="center" textRotation="90" wrapText="1"/>
      <protection hidden="1"/>
    </xf>
    <xf numFmtId="0" fontId="51" fillId="7" borderId="24" xfId="0" applyFont="1" applyFill="1" applyBorder="1" applyAlignment="1" applyProtection="1">
      <alignment horizontal="center" vertical="center" textRotation="90" wrapText="1"/>
      <protection hidden="1"/>
    </xf>
    <xf numFmtId="0" fontId="49" fillId="36" borderId="0" xfId="0" applyFont="1" applyFill="1" applyBorder="1" applyAlignment="1" applyProtection="1">
      <alignment horizontal="right" vertical="center" wrapText="1"/>
      <protection hidden="1"/>
    </xf>
    <xf numFmtId="0" fontId="48" fillId="36" borderId="0" xfId="0" applyFont="1" applyFill="1" applyBorder="1" applyAlignment="1">
      <alignment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7" borderId="14" xfId="40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vertical="center"/>
    </xf>
    <xf numFmtId="0" fontId="82" fillId="0" borderId="24" xfId="0" applyFont="1" applyFill="1" applyBorder="1" applyAlignment="1">
      <alignment horizontal="center" vertical="center"/>
    </xf>
    <xf numFmtId="165" fontId="82" fillId="0" borderId="13" xfId="56" applyNumberFormat="1" applyFont="1" applyFill="1" applyBorder="1" applyAlignment="1">
      <alignment horizontal="center" vertical="center"/>
    </xf>
    <xf numFmtId="165" fontId="82" fillId="0" borderId="24" xfId="56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24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48" fillId="7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25"/>
          <c:w val="0.93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v>Выполнили верно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'диаграммы В1,В3'!$P$1:$P$22</c:f>
            </c:strRef>
          </c:cat>
          <c:val>
            <c:numRef>
              <c:f>('План 1,3 вариант'!$F$6:$F$7,'План 1,3 вариант'!$F$8,'План 1,3 вариант'!$F$10:$F$12,'План 1,3 вариант'!$F$14:$F$25,'План 1,3 вариант'!$F$26,'План 1,3 вариант'!$F$28:$F$30)</c:f>
              <c:numCache>
                <c:ptCount val="22"/>
                <c:pt idx="0">
                  <c:v>10</c:v>
                </c:pt>
                <c:pt idx="1">
                  <c:v>10</c:v>
                </c:pt>
                <c:pt idx="2">
                  <c:v>6</c:v>
                </c:pt>
                <c:pt idx="3">
                  <c:v>9</c:v>
                </c:pt>
                <c:pt idx="4">
                  <c:v>10</c:v>
                </c:pt>
                <c:pt idx="5">
                  <c:v>6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5</c:v>
                </c:pt>
                <c:pt idx="13">
                  <c:v>7</c:v>
                </c:pt>
                <c:pt idx="14">
                  <c:v>10</c:v>
                </c:pt>
                <c:pt idx="15">
                  <c:v>9</c:v>
                </c:pt>
                <c:pt idx="16">
                  <c:v>10</c:v>
                </c:pt>
                <c:pt idx="17">
                  <c:v>10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5</c:v>
                </c:pt>
              </c:numCache>
            </c:numRef>
          </c:val>
        </c:ser>
        <c:ser>
          <c:idx val="1"/>
          <c:order val="1"/>
          <c:tx>
            <c:v>Выполнили неверно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'диаграммы В1,В3'!$P$1:$P$22</c:f>
            </c:strRef>
          </c:cat>
          <c:val>
            <c:numRef>
              <c:f>('План 1,3 вариант'!$H$6:$H$8,'План 1,3 вариант'!$H$10:$H$12,'План 1,3 вариант'!$H$14:$H$26,'План 1,3 вариант'!$H$28:$H$30)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</c:numCache>
            </c:numRef>
          </c:val>
        </c:ser>
        <c:ser>
          <c:idx val="2"/>
          <c:order val="2"/>
          <c:tx>
            <c:v>Не приступили к выполнению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'диаграммы В1,В3'!$P$1:$P$22</c:f>
            </c:strRef>
          </c:cat>
          <c:val>
            <c:numRef>
              <c:f>('План 1,3 вариант'!$J$6:$J$8,'План 1,3 вариант'!$J$10:$J$12,'План 1,3 вариант'!$J$14:$J$26,'План 1,3 вариант'!$J$28:$J$30)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58774994"/>
        <c:axId val="59212899"/>
      </c:barChart>
      <c:catAx>
        <c:axId val="5877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Номер задания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12899"/>
        <c:crosses val="autoZero"/>
        <c:auto val="1"/>
        <c:lblOffset val="100"/>
        <c:tickLblSkip val="1"/>
        <c:noMultiLvlLbl val="0"/>
      </c:catAx>
      <c:valAx>
        <c:axId val="59212899"/>
        <c:scaling>
          <c:orientation val="minMax"/>
        </c:scaling>
        <c:axPos val="l"/>
        <c:delete val="1"/>
        <c:majorTickMark val="out"/>
        <c:minorTickMark val="none"/>
        <c:tickLblPos val="nextTo"/>
        <c:crossAx val="58774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75"/>
          <c:y val="0.9385"/>
          <c:w val="0.56225"/>
          <c:h val="0.0487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875"/>
          <c:w val="0.973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v>Выполнили верно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'диаграмма В2,В4'!$O$5:$O$26</c:f>
            </c:strRef>
          </c:cat>
          <c:val>
            <c:numRef>
              <c:f>('План 2,4 вариант'!$F$6:$F$8,'План 2,4 вариант'!$F$10:$F$12,'План 2,4 вариант'!$F$14:$F$20,'План 2,4 вариант'!$F$22:$F$24,'План 2,4 вариант'!$F$26:$F$31)</c:f>
              <c:numCache>
                <c:ptCount val="22"/>
                <c:pt idx="0">
                  <c:v>11</c:v>
                </c:pt>
                <c:pt idx="1">
                  <c:v>11</c:v>
                </c:pt>
                <c:pt idx="2">
                  <c:v>8</c:v>
                </c:pt>
                <c:pt idx="3">
                  <c:v>11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10</c:v>
                </c:pt>
                <c:pt idx="11">
                  <c:v>10</c:v>
                </c:pt>
                <c:pt idx="12">
                  <c:v>2</c:v>
                </c:pt>
                <c:pt idx="13">
                  <c:v>10</c:v>
                </c:pt>
                <c:pt idx="14">
                  <c:v>11</c:v>
                </c:pt>
                <c:pt idx="15">
                  <c:v>4</c:v>
                </c:pt>
                <c:pt idx="16">
                  <c:v>10</c:v>
                </c:pt>
                <c:pt idx="17">
                  <c:v>8</c:v>
                </c:pt>
                <c:pt idx="18">
                  <c:v>7</c:v>
                </c:pt>
                <c:pt idx="19">
                  <c:v>9</c:v>
                </c:pt>
                <c:pt idx="20">
                  <c:v>11</c:v>
                </c:pt>
                <c:pt idx="21">
                  <c:v>3</c:v>
                </c:pt>
              </c:numCache>
            </c:numRef>
          </c:val>
        </c:ser>
        <c:ser>
          <c:idx val="1"/>
          <c:order val="1"/>
          <c:tx>
            <c:v>Выполнили неверно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'диаграмма В2,В4'!$O$5:$O$26</c:f>
            </c:strRef>
          </c:cat>
          <c:val>
            <c:numRef>
              <c:f>('План 2,4 вариант'!$H$6:$H$8,'План 2,4 вариант'!$H$10:$H$12,'План 2,4 вариант'!$H$14:$H$20,'План 2,4 вариант'!$H$22:$H$24,'План 2,4 вариант'!$H$26:$H$31)</c:f>
              <c:numCach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</c:numCache>
            </c:numRef>
          </c:val>
        </c:ser>
        <c:ser>
          <c:idx val="2"/>
          <c:order val="2"/>
          <c:tx>
            <c:v>Не приступили к выполнению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'диаграмма В2,В4'!$O$5:$O$26</c:f>
            </c:strRef>
          </c:cat>
          <c:val>
            <c:numRef>
              <c:f>('План 2,4 вариант'!$J$6:$J$8,'План 2,4 вариант'!$J$10:$J$12,'План 2,4 вариант'!$J$14:$J$20,'План 2,4 вариант'!$J$22:$J$24,'План 2,4 вариант'!$J$26:$J$31)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63154044"/>
        <c:axId val="31515485"/>
      </c:barChart>
      <c:catAx>
        <c:axId val="6315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Номер задания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15485"/>
        <c:crosses val="autoZero"/>
        <c:auto val="1"/>
        <c:lblOffset val="100"/>
        <c:tickLblSkip val="1"/>
        <c:noMultiLvlLbl val="0"/>
      </c:catAx>
      <c:valAx>
        <c:axId val="31515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54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075"/>
          <c:y val="0.937"/>
          <c:w val="0.53825"/>
          <c:h val="0.0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-0.0095"/>
          <c:w val="0.74925"/>
          <c:h val="0.94825"/>
        </c:manualLayout>
      </c:layout>
      <c:scatterChart>
        <c:scatterStyle val="smoothMarker"/>
        <c:varyColors val="0"/>
        <c:ser>
          <c:idx val="1"/>
          <c:order val="1"/>
          <c:tx>
            <c:v>средний балл % по классу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Класс!$C$16:$C$55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Класс!$AH$16:$AH$55</c:f>
              <c:numCache>
                <c:ptCount val="40"/>
                <c:pt idx="0">
                  <c:v>0.8229085729085729</c:v>
                </c:pt>
                <c:pt idx="1">
                  <c:v>0.8229085729085729</c:v>
                </c:pt>
                <c:pt idx="2">
                  <c:v>0.8229085729085729</c:v>
                </c:pt>
                <c:pt idx="3">
                  <c:v>0.8229085729085729</c:v>
                </c:pt>
                <c:pt idx="4">
                  <c:v>0.8229085729085729</c:v>
                </c:pt>
                <c:pt idx="5">
                  <c:v>0.8229085729085729</c:v>
                </c:pt>
                <c:pt idx="6">
                  <c:v>0.8229085729085729</c:v>
                </c:pt>
                <c:pt idx="7">
                  <c:v>0.8229085729085729</c:v>
                </c:pt>
                <c:pt idx="8">
                  <c:v>0.8229085729085729</c:v>
                </c:pt>
                <c:pt idx="9">
                  <c:v>0.8229085729085729</c:v>
                </c:pt>
                <c:pt idx="10">
                  <c:v>0.8229085729085729</c:v>
                </c:pt>
                <c:pt idx="11">
                  <c:v>0.8229085729085729</c:v>
                </c:pt>
                <c:pt idx="12">
                  <c:v>0.8229085729085729</c:v>
                </c:pt>
                <c:pt idx="13">
                  <c:v>0.8229085729085729</c:v>
                </c:pt>
                <c:pt idx="14">
                  <c:v>0.8229085729085729</c:v>
                </c:pt>
                <c:pt idx="15">
                  <c:v>0.8229085729085729</c:v>
                </c:pt>
                <c:pt idx="16">
                  <c:v>0.8229085729085729</c:v>
                </c:pt>
                <c:pt idx="17">
                  <c:v>0.8229085729085729</c:v>
                </c:pt>
                <c:pt idx="18">
                  <c:v>0.8229085729085729</c:v>
                </c:pt>
                <c:pt idx="19">
                  <c:v>0.8229085729085729</c:v>
                </c:pt>
                <c:pt idx="20">
                  <c:v>0.8229085729085729</c:v>
                </c:pt>
                <c:pt idx="21">
                  <c:v>0.8229085729085729</c:v>
                </c:pt>
                <c:pt idx="22">
                  <c:v>0.8229085729085729</c:v>
                </c:pt>
                <c:pt idx="23">
                  <c:v>0.8229085729085729</c:v>
                </c:pt>
                <c:pt idx="24">
                  <c:v>0.8229085729085729</c:v>
                </c:pt>
                <c:pt idx="25">
                  <c:v>0.8229085729085729</c:v>
                </c:pt>
                <c:pt idx="26">
                  <c:v>0.8229085729085729</c:v>
                </c:pt>
                <c:pt idx="27">
                  <c:v>0.8229085729085729</c:v>
                </c:pt>
                <c:pt idx="28">
                  <c:v>0.8229085729085729</c:v>
                </c:pt>
                <c:pt idx="29">
                  <c:v>0.8229085729085729</c:v>
                </c:pt>
                <c:pt idx="30">
                  <c:v>0.8229085729085729</c:v>
                </c:pt>
                <c:pt idx="31">
                  <c:v>0.8229085729085729</c:v>
                </c:pt>
                <c:pt idx="32">
                  <c:v>0.8229085729085729</c:v>
                </c:pt>
                <c:pt idx="33">
                  <c:v>0.8229085729085729</c:v>
                </c:pt>
                <c:pt idx="34">
                  <c:v>0.8229085729085729</c:v>
                </c:pt>
                <c:pt idx="35">
                  <c:v>0.8229085729085729</c:v>
                </c:pt>
                <c:pt idx="36">
                  <c:v>0.8229085729085729</c:v>
                </c:pt>
                <c:pt idx="37">
                  <c:v>0.8229085729085729</c:v>
                </c:pt>
                <c:pt idx="38">
                  <c:v>0.8229085729085729</c:v>
                </c:pt>
                <c:pt idx="39">
                  <c:v>0.8229085729085729</c:v>
                </c:pt>
              </c:numCache>
            </c:numRef>
          </c:yVal>
          <c:smooth val="1"/>
        </c:ser>
        <c:axId val="15203910"/>
        <c:axId val="2617463"/>
      </c:scatterChart>
      <c:scatterChart>
        <c:scatterStyle val="lineMarker"/>
        <c:varyColors val="0"/>
        <c:ser>
          <c:idx val="0"/>
          <c:order val="0"/>
          <c:tx>
            <c:v>общий балл учащегося %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Класс!$C$16:$C$55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Класс!$AC$16:$AC$55</c:f>
              <c:numCache>
                <c:ptCount val="40"/>
                <c:pt idx="0">
                  <c:v>0.8518518518518519</c:v>
                </c:pt>
                <c:pt idx="1">
                  <c:v>0.8518518518518519</c:v>
                </c:pt>
                <c:pt idx="2">
                  <c:v>0.8846153846153846</c:v>
                </c:pt>
                <c:pt idx="3">
                  <c:v>0.8461538461538461</c:v>
                </c:pt>
                <c:pt idx="4">
                  <c:v>0.8888888888888888</c:v>
                </c:pt>
                <c:pt idx="5">
                  <c:v>0.7037037037037037</c:v>
                </c:pt>
                <c:pt idx="6">
                  <c:v>0.8148148148148148</c:v>
                </c:pt>
                <c:pt idx="7">
                  <c:v>0.7307692307692307</c:v>
                </c:pt>
                <c:pt idx="8">
                  <c:v>0.7692307692307693</c:v>
                </c:pt>
                <c:pt idx="9">
                  <c:v>0.9615384615384616</c:v>
                </c:pt>
                <c:pt idx="10">
                  <c:v>0.8888888888888888</c:v>
                </c:pt>
                <c:pt idx="11">
                  <c:v>0.8846153846153846</c:v>
                </c:pt>
                <c:pt idx="12">
                  <c:v>0.9259259259259259</c:v>
                </c:pt>
                <c:pt idx="13">
                  <c:v>0.7777777777777778</c:v>
                </c:pt>
                <c:pt idx="14">
                  <c:v>0</c:v>
                </c:pt>
                <c:pt idx="15">
                  <c:v>0.8148148148148148</c:v>
                </c:pt>
                <c:pt idx="16">
                  <c:v>0.9629629629629629</c:v>
                </c:pt>
                <c:pt idx="17">
                  <c:v>0.8148148148148148</c:v>
                </c:pt>
                <c:pt idx="18">
                  <c:v>0.9230769230769231</c:v>
                </c:pt>
                <c:pt idx="19">
                  <c:v>0.9230769230769231</c:v>
                </c:pt>
                <c:pt idx="20">
                  <c:v>0.9615384615384616</c:v>
                </c:pt>
                <c:pt idx="21">
                  <c:v>0.9230769230769231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15203910"/>
        <c:axId val="2617463"/>
      </c:scatterChart>
      <c:catAx>
        <c:axId val="15203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Номер учащегося по журналу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17463"/>
        <c:crosses val="autoZero"/>
        <c:auto val="1"/>
        <c:lblOffset val="100"/>
        <c:noMultiLvlLbl val="0"/>
      </c:catAx>
      <c:valAx>
        <c:axId val="261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Успешность выполнения работы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5203910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7"/>
          <c:y val="0.926"/>
          <c:w val="0.48625"/>
          <c:h val="0.0607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</xdr:row>
      <xdr:rowOff>142875</xdr:rowOff>
    </xdr:from>
    <xdr:to>
      <xdr:col>14</xdr:col>
      <xdr:colOff>609600</xdr:colOff>
      <xdr:row>34</xdr:row>
      <xdr:rowOff>152400</xdr:rowOff>
    </xdr:to>
    <xdr:graphicFrame>
      <xdr:nvGraphicFramePr>
        <xdr:cNvPr id="1" name="Диаграмма 1"/>
        <xdr:cNvGraphicFramePr/>
      </xdr:nvGraphicFramePr>
      <xdr:xfrm>
        <a:off x="104775" y="1304925"/>
        <a:ext cx="102393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123825</xdr:rowOff>
    </xdr:from>
    <xdr:to>
      <xdr:col>16</xdr:col>
      <xdr:colOff>561975</xdr:colOff>
      <xdr:row>34</xdr:row>
      <xdr:rowOff>57150</xdr:rowOff>
    </xdr:to>
    <xdr:graphicFrame>
      <xdr:nvGraphicFramePr>
        <xdr:cNvPr id="1" name="Диаграмма 1"/>
        <xdr:cNvGraphicFramePr/>
      </xdr:nvGraphicFramePr>
      <xdr:xfrm>
        <a:off x="123825" y="1247775"/>
        <a:ext cx="106870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</xdr:row>
      <xdr:rowOff>133350</xdr:rowOff>
    </xdr:from>
    <xdr:to>
      <xdr:col>6</xdr:col>
      <xdr:colOff>438150</xdr:colOff>
      <xdr:row>29</xdr:row>
      <xdr:rowOff>95250</xdr:rowOff>
    </xdr:to>
    <xdr:graphicFrame>
      <xdr:nvGraphicFramePr>
        <xdr:cNvPr id="1" name="Диаграмма 2"/>
        <xdr:cNvGraphicFramePr/>
      </xdr:nvGraphicFramePr>
      <xdr:xfrm>
        <a:off x="104775" y="2676525"/>
        <a:ext cx="98107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view="pageLayout" zoomScale="91" zoomScaleNormal="85" zoomScalePageLayoutView="91" workbookViewId="0" topLeftCell="C4">
      <selection activeCell="C33" sqref="C33"/>
    </sheetView>
  </sheetViews>
  <sheetFormatPr defaultColWidth="9.00390625" defaultRowHeight="12.75"/>
  <cols>
    <col min="1" max="1" width="4.125" style="1" customWidth="1"/>
    <col min="2" max="2" width="6.125" style="1" customWidth="1"/>
    <col min="3" max="4" width="26.625" style="1" customWidth="1"/>
    <col min="5" max="5" width="14.00390625" style="1" customWidth="1"/>
    <col min="6" max="7" width="13.75390625" style="1" customWidth="1"/>
    <col min="8" max="8" width="16.25390625" style="1" customWidth="1"/>
    <col min="9" max="9" width="13.75390625" style="1" customWidth="1"/>
    <col min="10" max="10" width="13.25390625" style="1" hidden="1" customWidth="1"/>
    <col min="11" max="12" width="13.75390625" style="1" hidden="1" customWidth="1"/>
    <col min="13" max="14" width="9.125" style="1" hidden="1" customWidth="1"/>
    <col min="15" max="16384" width="9.125" style="1" customWidth="1"/>
  </cols>
  <sheetData>
    <row r="1" spans="1:12" s="4" customFormat="1" ht="30.75" customHeight="1">
      <c r="A1" s="100"/>
      <c r="B1" s="101"/>
      <c r="C1" s="100"/>
      <c r="D1" s="102"/>
      <c r="E1" s="100"/>
      <c r="F1" s="102" t="s">
        <v>9</v>
      </c>
      <c r="G1" s="126" t="s">
        <v>342</v>
      </c>
      <c r="H1" s="102" t="s">
        <v>10</v>
      </c>
      <c r="I1" s="126" t="s">
        <v>65</v>
      </c>
      <c r="L1" s="22"/>
    </row>
    <row r="2" spans="1:12" ht="12.75">
      <c r="A2" s="103"/>
      <c r="B2" s="104"/>
      <c r="C2" s="105"/>
      <c r="D2" s="105"/>
      <c r="E2" s="105"/>
      <c r="F2" s="105"/>
      <c r="G2" s="105"/>
      <c r="H2" s="105"/>
      <c r="I2" s="105"/>
      <c r="J2" s="2"/>
      <c r="K2" s="2"/>
      <c r="L2" s="2"/>
    </row>
    <row r="3" spans="1:12" s="3" customFormat="1" ht="31.5" customHeight="1">
      <c r="A3" s="269" t="s">
        <v>15</v>
      </c>
      <c r="B3" s="270"/>
      <c r="C3" s="271"/>
      <c r="D3" s="272" t="s">
        <v>343</v>
      </c>
      <c r="E3" s="273"/>
      <c r="F3" s="273"/>
      <c r="G3" s="273"/>
      <c r="H3" s="273"/>
      <c r="I3" s="274"/>
      <c r="J3" s="25"/>
      <c r="K3" s="25"/>
      <c r="L3" s="34"/>
    </row>
    <row r="4" spans="1:12" ht="12.75" customHeight="1">
      <c r="A4" s="103"/>
      <c r="B4" s="106"/>
      <c r="C4" s="107"/>
      <c r="D4" s="107"/>
      <c r="E4" s="107"/>
      <c r="F4" s="107"/>
      <c r="G4" s="107"/>
      <c r="H4" s="107"/>
      <c r="I4" s="107"/>
      <c r="J4" s="12"/>
      <c r="K4" s="12"/>
      <c r="L4" s="12"/>
    </row>
    <row r="5" spans="1:12" ht="18.75" customHeight="1" hidden="1">
      <c r="A5" s="108">
        <v>4</v>
      </c>
      <c r="B5" s="109" t="s">
        <v>165</v>
      </c>
      <c r="C5" s="110"/>
      <c r="D5" s="110"/>
      <c r="E5" s="111"/>
      <c r="F5" s="105"/>
      <c r="G5" s="105"/>
      <c r="H5" s="105"/>
      <c r="I5" s="105"/>
      <c r="J5" s="2"/>
      <c r="K5" s="2"/>
      <c r="L5" s="2"/>
    </row>
    <row r="6" spans="1:14" ht="15.75">
      <c r="A6" s="275" t="s">
        <v>286</v>
      </c>
      <c r="B6" s="276"/>
      <c r="C6" s="276"/>
      <c r="D6" s="276"/>
      <c r="E6" s="276"/>
      <c r="F6" s="276"/>
      <c r="G6" s="276"/>
      <c r="H6" s="276"/>
      <c r="I6" s="276"/>
      <c r="J6" s="29"/>
      <c r="K6" s="30"/>
      <c r="L6" s="30"/>
      <c r="N6" s="5"/>
    </row>
    <row r="7" spans="1:14" ht="15.75">
      <c r="A7" s="112" t="s">
        <v>4</v>
      </c>
      <c r="B7" s="113" t="s">
        <v>5</v>
      </c>
      <c r="C7" s="112" t="s">
        <v>6</v>
      </c>
      <c r="D7" s="112"/>
      <c r="E7" s="112" t="s">
        <v>7</v>
      </c>
      <c r="F7" s="114" t="s">
        <v>12</v>
      </c>
      <c r="G7" s="115" t="s">
        <v>13</v>
      </c>
      <c r="H7" s="116" t="s">
        <v>8</v>
      </c>
      <c r="I7" s="116" t="s">
        <v>24</v>
      </c>
      <c r="J7" s="35"/>
      <c r="N7" s="5" t="s">
        <v>66</v>
      </c>
    </row>
    <row r="8" spans="1:14" ht="12.75" customHeight="1">
      <c r="A8" s="268" t="s">
        <v>2</v>
      </c>
      <c r="B8" s="277" t="s">
        <v>20</v>
      </c>
      <c r="C8" s="280" t="s">
        <v>3</v>
      </c>
      <c r="D8" s="127"/>
      <c r="E8" s="261" t="s">
        <v>14</v>
      </c>
      <c r="F8" s="283" t="s">
        <v>11</v>
      </c>
      <c r="G8" s="284"/>
      <c r="H8" s="261" t="s">
        <v>166</v>
      </c>
      <c r="I8" s="264" t="s">
        <v>31</v>
      </c>
      <c r="J8" s="267"/>
      <c r="N8" s="5" t="s">
        <v>67</v>
      </c>
    </row>
    <row r="9" spans="1:14" ht="12.75" customHeight="1">
      <c r="A9" s="268"/>
      <c r="B9" s="278"/>
      <c r="C9" s="280"/>
      <c r="D9" s="128"/>
      <c r="E9" s="281"/>
      <c r="F9" s="285"/>
      <c r="G9" s="286"/>
      <c r="H9" s="262"/>
      <c r="I9" s="265"/>
      <c r="J9" s="267"/>
      <c r="N9" s="5" t="s">
        <v>65</v>
      </c>
    </row>
    <row r="10" spans="1:14" ht="12.75">
      <c r="A10" s="268"/>
      <c r="B10" s="278"/>
      <c r="C10" s="280"/>
      <c r="D10" s="129" t="s">
        <v>25</v>
      </c>
      <c r="E10" s="281"/>
      <c r="F10" s="285"/>
      <c r="G10" s="286"/>
      <c r="H10" s="262"/>
      <c r="I10" s="265"/>
      <c r="J10" s="267"/>
      <c r="N10" s="5" t="s">
        <v>68</v>
      </c>
    </row>
    <row r="11" spans="1:17" ht="27" customHeight="1">
      <c r="A11" s="268"/>
      <c r="B11" s="279"/>
      <c r="C11" s="280"/>
      <c r="D11" s="130"/>
      <c r="E11" s="282"/>
      <c r="F11" s="287"/>
      <c r="G11" s="288"/>
      <c r="H11" s="263"/>
      <c r="I11" s="266"/>
      <c r="J11" s="267"/>
      <c r="N11" s="5" t="s">
        <v>69</v>
      </c>
      <c r="Q11" s="72"/>
    </row>
    <row r="12" spans="1:14" ht="12.75">
      <c r="A12" s="117">
        <v>1</v>
      </c>
      <c r="B12" s="260">
        <v>1</v>
      </c>
      <c r="C12" s="118"/>
      <c r="D12" s="119">
        <f>IF(AND($G$1&lt;&gt;"",$I$1&lt;&gt;"",B12&lt;&gt;"",C12&lt;&gt;""),CONCATENATE($G$1,"-",$I$1,"-",TEXT(B12,"00")),"")</f>
      </c>
      <c r="E12" s="120">
        <v>1</v>
      </c>
      <c r="F12" s="121" t="s">
        <v>353</v>
      </c>
      <c r="G12" s="121" t="s">
        <v>341</v>
      </c>
      <c r="H12" s="122" t="s">
        <v>348</v>
      </c>
      <c r="I12" s="123">
        <v>4</v>
      </c>
      <c r="J12" s="36"/>
      <c r="K12" s="23"/>
      <c r="L12" s="23"/>
      <c r="M12" s="23"/>
      <c r="N12" s="5" t="s">
        <v>70</v>
      </c>
    </row>
    <row r="13" spans="1:14" ht="12.75">
      <c r="A13" s="117">
        <v>2</v>
      </c>
      <c r="B13" s="260">
        <v>2</v>
      </c>
      <c r="C13" s="118"/>
      <c r="D13" s="119">
        <f aca="true" t="shared" si="0" ref="D13:D51">IF(AND($G$1&lt;&gt;"",$I$1&lt;&gt;"",B13&lt;&gt;"",C13&lt;&gt;""),CONCATENATE($G$1,"-",$I$1,"-",TEXT(B13,"00")),"")</f>
      </c>
      <c r="E13" s="120">
        <v>1</v>
      </c>
      <c r="F13" s="121" t="s">
        <v>354</v>
      </c>
      <c r="G13" s="121" t="s">
        <v>341</v>
      </c>
      <c r="H13" s="124" t="s">
        <v>349</v>
      </c>
      <c r="I13" s="123">
        <v>4</v>
      </c>
      <c r="J13" s="36"/>
      <c r="K13" s="23">
        <v>2</v>
      </c>
      <c r="L13" s="23"/>
      <c r="M13" s="23"/>
      <c r="N13" s="5" t="s">
        <v>71</v>
      </c>
    </row>
    <row r="14" spans="1:14" ht="12.75">
      <c r="A14" s="117">
        <v>3</v>
      </c>
      <c r="B14" s="260">
        <v>3</v>
      </c>
      <c r="C14" s="118"/>
      <c r="D14" s="119">
        <f t="shared" si="0"/>
      </c>
      <c r="E14" s="120">
        <v>1</v>
      </c>
      <c r="F14" s="121" t="s">
        <v>355</v>
      </c>
      <c r="G14" s="121" t="s">
        <v>341</v>
      </c>
      <c r="H14" s="124" t="s">
        <v>350</v>
      </c>
      <c r="I14" s="123">
        <v>1</v>
      </c>
      <c r="J14" s="36"/>
      <c r="K14" s="23">
        <v>3</v>
      </c>
      <c r="L14" s="23"/>
      <c r="M14" s="23"/>
      <c r="N14" s="5" t="s">
        <v>72</v>
      </c>
    </row>
    <row r="15" spans="1:19" ht="12.75">
      <c r="A15" s="117">
        <v>4</v>
      </c>
      <c r="B15" s="260">
        <v>4</v>
      </c>
      <c r="C15" s="118"/>
      <c r="D15" s="119">
        <f t="shared" si="0"/>
      </c>
      <c r="E15" s="120">
        <v>1</v>
      </c>
      <c r="F15" s="121" t="s">
        <v>345</v>
      </c>
      <c r="G15" s="121" t="s">
        <v>341</v>
      </c>
      <c r="H15" s="124" t="s">
        <v>348</v>
      </c>
      <c r="I15" s="123">
        <v>3</v>
      </c>
      <c r="J15" s="36"/>
      <c r="K15" s="23">
        <v>4</v>
      </c>
      <c r="L15" s="23"/>
      <c r="M15" s="23"/>
      <c r="N15" s="5" t="s">
        <v>73</v>
      </c>
      <c r="S15" s="84"/>
    </row>
    <row r="16" spans="1:14" ht="12.75">
      <c r="A16" s="117">
        <v>5</v>
      </c>
      <c r="B16" s="260">
        <v>5</v>
      </c>
      <c r="C16" s="118"/>
      <c r="D16" s="119">
        <f t="shared" si="0"/>
      </c>
      <c r="E16" s="120">
        <v>2</v>
      </c>
      <c r="F16" s="121" t="s">
        <v>356</v>
      </c>
      <c r="G16" s="121" t="s">
        <v>341</v>
      </c>
      <c r="H16" s="124" t="s">
        <v>349</v>
      </c>
      <c r="I16" s="123">
        <v>2</v>
      </c>
      <c r="J16" s="36"/>
      <c r="K16" s="23"/>
      <c r="L16" s="23"/>
      <c r="M16" s="23"/>
      <c r="N16" s="5" t="s">
        <v>74</v>
      </c>
    </row>
    <row r="17" spans="1:14" ht="12.75">
      <c r="A17" s="117">
        <v>6</v>
      </c>
      <c r="B17" s="260">
        <v>6</v>
      </c>
      <c r="C17" s="118"/>
      <c r="D17" s="119">
        <f t="shared" si="0"/>
      </c>
      <c r="E17" s="120">
        <v>2</v>
      </c>
      <c r="F17" s="121" t="s">
        <v>353</v>
      </c>
      <c r="G17" s="121" t="s">
        <v>341</v>
      </c>
      <c r="H17" s="124" t="s">
        <v>349</v>
      </c>
      <c r="I17" s="123">
        <v>4</v>
      </c>
      <c r="J17" s="36"/>
      <c r="K17" s="23"/>
      <c r="L17" s="23"/>
      <c r="M17" s="23"/>
      <c r="N17" s="5" t="s">
        <v>75</v>
      </c>
    </row>
    <row r="18" spans="1:14" ht="12.75">
      <c r="A18" s="117">
        <v>7</v>
      </c>
      <c r="B18" s="260">
        <v>7</v>
      </c>
      <c r="C18" s="118"/>
      <c r="D18" s="119">
        <f t="shared" si="0"/>
      </c>
      <c r="E18" s="120">
        <v>1</v>
      </c>
      <c r="F18" s="121" t="s">
        <v>357</v>
      </c>
      <c r="G18" s="121" t="s">
        <v>344</v>
      </c>
      <c r="H18" s="124" t="s">
        <v>349</v>
      </c>
      <c r="I18" s="123">
        <v>2</v>
      </c>
      <c r="J18" s="36"/>
      <c r="K18" s="23"/>
      <c r="L18" s="23"/>
      <c r="M18" s="23"/>
      <c r="N18" s="5" t="s">
        <v>76</v>
      </c>
    </row>
    <row r="19" spans="1:14" ht="12.75">
      <c r="A19" s="117">
        <v>8</v>
      </c>
      <c r="B19" s="260">
        <v>8</v>
      </c>
      <c r="C19" s="118"/>
      <c r="D19" s="119">
        <f t="shared" si="0"/>
      </c>
      <c r="E19" s="120">
        <v>1</v>
      </c>
      <c r="F19" s="121" t="s">
        <v>358</v>
      </c>
      <c r="G19" s="121" t="s">
        <v>341</v>
      </c>
      <c r="H19" s="124" t="s">
        <v>349</v>
      </c>
      <c r="I19" s="123">
        <v>1</v>
      </c>
      <c r="J19" s="36"/>
      <c r="K19" s="23"/>
      <c r="L19" s="23"/>
      <c r="M19" s="23"/>
      <c r="N19" s="5" t="s">
        <v>77</v>
      </c>
    </row>
    <row r="20" spans="1:14" ht="12.75">
      <c r="A20" s="117">
        <v>9</v>
      </c>
      <c r="B20" s="260">
        <v>9</v>
      </c>
      <c r="C20" s="118"/>
      <c r="D20" s="119">
        <f t="shared" si="0"/>
      </c>
      <c r="E20" s="120">
        <v>2</v>
      </c>
      <c r="F20" s="121" t="s">
        <v>355</v>
      </c>
      <c r="G20" s="121" t="s">
        <v>341</v>
      </c>
      <c r="H20" s="124" t="s">
        <v>348</v>
      </c>
      <c r="I20" s="123">
        <v>3</v>
      </c>
      <c r="J20" s="36"/>
      <c r="K20" s="23"/>
      <c r="L20" s="23"/>
      <c r="M20" s="23"/>
      <c r="N20" s="5" t="s">
        <v>78</v>
      </c>
    </row>
    <row r="21" spans="1:14" ht="12.75">
      <c r="A21" s="117">
        <v>10</v>
      </c>
      <c r="B21" s="260">
        <v>10</v>
      </c>
      <c r="C21" s="118"/>
      <c r="D21" s="119">
        <f t="shared" si="0"/>
      </c>
      <c r="E21" s="120">
        <v>1</v>
      </c>
      <c r="F21" s="121" t="s">
        <v>359</v>
      </c>
      <c r="G21" s="121" t="s">
        <v>341</v>
      </c>
      <c r="H21" s="124" t="s">
        <v>348</v>
      </c>
      <c r="I21" s="123">
        <v>3</v>
      </c>
      <c r="J21" s="36"/>
      <c r="K21" s="23"/>
      <c r="L21" s="23"/>
      <c r="M21" s="23"/>
      <c r="N21" s="5" t="s">
        <v>79</v>
      </c>
    </row>
    <row r="22" spans="1:14" ht="12.75">
      <c r="A22" s="117">
        <v>11</v>
      </c>
      <c r="B22" s="260">
        <v>11</v>
      </c>
      <c r="C22" s="118"/>
      <c r="D22" s="119">
        <f t="shared" si="0"/>
      </c>
      <c r="E22" s="120">
        <v>2</v>
      </c>
      <c r="F22" s="121" t="s">
        <v>360</v>
      </c>
      <c r="G22" s="121" t="s">
        <v>341</v>
      </c>
      <c r="H22" s="124" t="s">
        <v>349</v>
      </c>
      <c r="I22" s="123">
        <v>2</v>
      </c>
      <c r="J22" s="36"/>
      <c r="K22" s="23"/>
      <c r="L22" s="23"/>
      <c r="M22" s="23"/>
      <c r="N22" s="5" t="s">
        <v>80</v>
      </c>
    </row>
    <row r="23" spans="1:14" ht="12.75">
      <c r="A23" s="117">
        <v>12</v>
      </c>
      <c r="B23" s="260">
        <v>12</v>
      </c>
      <c r="C23" s="118"/>
      <c r="D23" s="119">
        <f t="shared" si="0"/>
      </c>
      <c r="E23" s="120">
        <v>1</v>
      </c>
      <c r="F23" s="121" t="s">
        <v>360</v>
      </c>
      <c r="G23" s="121" t="s">
        <v>341</v>
      </c>
      <c r="H23" s="124" t="s">
        <v>349</v>
      </c>
      <c r="I23" s="123">
        <v>1</v>
      </c>
      <c r="J23" s="36"/>
      <c r="K23" s="23"/>
      <c r="L23" s="23"/>
      <c r="M23" s="23"/>
      <c r="N23" s="5" t="s">
        <v>81</v>
      </c>
    </row>
    <row r="24" spans="1:14" ht="12.75">
      <c r="A24" s="117">
        <v>13</v>
      </c>
      <c r="B24" s="260">
        <v>13</v>
      </c>
      <c r="C24" s="118"/>
      <c r="D24" s="119">
        <f t="shared" si="0"/>
      </c>
      <c r="E24" s="120">
        <v>2</v>
      </c>
      <c r="F24" s="121" t="s">
        <v>345</v>
      </c>
      <c r="G24" s="121" t="s">
        <v>341</v>
      </c>
      <c r="H24" s="124" t="s">
        <v>348</v>
      </c>
      <c r="I24" s="123">
        <v>4</v>
      </c>
      <c r="J24" s="36"/>
      <c r="K24" s="23"/>
      <c r="L24" s="23"/>
      <c r="M24" s="23"/>
      <c r="N24" s="5" t="s">
        <v>82</v>
      </c>
    </row>
    <row r="25" spans="1:14" ht="12.75">
      <c r="A25" s="117">
        <v>14</v>
      </c>
      <c r="B25" s="260">
        <v>14</v>
      </c>
      <c r="C25" s="118"/>
      <c r="D25" s="119">
        <f t="shared" si="0"/>
      </c>
      <c r="E25" s="120">
        <v>2</v>
      </c>
      <c r="F25" s="121" t="s">
        <v>355</v>
      </c>
      <c r="G25" s="121" t="s">
        <v>341</v>
      </c>
      <c r="H25" s="124" t="s">
        <v>349</v>
      </c>
      <c r="I25" s="123">
        <v>2</v>
      </c>
      <c r="J25" s="36"/>
      <c r="K25" s="23"/>
      <c r="L25" s="23"/>
      <c r="M25" s="23"/>
      <c r="N25" s="5" t="s">
        <v>83</v>
      </c>
    </row>
    <row r="26" spans="1:14" ht="12.75">
      <c r="A26" s="117">
        <v>15</v>
      </c>
      <c r="B26" s="260">
        <v>15</v>
      </c>
      <c r="C26" s="118"/>
      <c r="D26" s="119">
        <f t="shared" si="0"/>
      </c>
      <c r="E26" s="120">
        <v>2</v>
      </c>
      <c r="F26" s="121" t="s">
        <v>345</v>
      </c>
      <c r="G26" s="121" t="s">
        <v>341</v>
      </c>
      <c r="H26" s="124" t="s">
        <v>349</v>
      </c>
      <c r="I26" s="123">
        <v>4</v>
      </c>
      <c r="J26" s="36"/>
      <c r="K26" s="23"/>
      <c r="L26" s="23"/>
      <c r="M26" s="23"/>
      <c r="N26" s="5" t="s">
        <v>84</v>
      </c>
    </row>
    <row r="27" spans="1:14" ht="12.75">
      <c r="A27" s="117">
        <v>16</v>
      </c>
      <c r="B27" s="260">
        <v>16</v>
      </c>
      <c r="C27" s="118"/>
      <c r="D27" s="119">
        <f t="shared" si="0"/>
      </c>
      <c r="E27" s="120">
        <v>1</v>
      </c>
      <c r="F27" s="121" t="s">
        <v>355</v>
      </c>
      <c r="G27" s="121" t="s">
        <v>341</v>
      </c>
      <c r="H27" s="124" t="s">
        <v>349</v>
      </c>
      <c r="I27" s="123">
        <v>2</v>
      </c>
      <c r="J27" s="36"/>
      <c r="K27" s="23"/>
      <c r="L27" s="23"/>
      <c r="M27" s="23"/>
      <c r="N27" s="5" t="s">
        <v>85</v>
      </c>
    </row>
    <row r="28" spans="1:14" ht="12.75">
      <c r="A28" s="117">
        <v>17</v>
      </c>
      <c r="B28" s="260">
        <v>17</v>
      </c>
      <c r="C28" s="118"/>
      <c r="D28" s="119">
        <f t="shared" si="0"/>
      </c>
      <c r="E28" s="120">
        <v>1</v>
      </c>
      <c r="F28" s="121" t="s">
        <v>360</v>
      </c>
      <c r="G28" s="121" t="s">
        <v>341</v>
      </c>
      <c r="H28" s="124" t="s">
        <v>348</v>
      </c>
      <c r="I28" s="123">
        <v>4</v>
      </c>
      <c r="J28" s="36"/>
      <c r="K28" s="23"/>
      <c r="L28" s="23"/>
      <c r="M28" s="23"/>
      <c r="N28" s="5" t="s">
        <v>86</v>
      </c>
    </row>
    <row r="29" spans="1:14" ht="12.75">
      <c r="A29" s="117">
        <v>18</v>
      </c>
      <c r="B29" s="260">
        <v>18</v>
      </c>
      <c r="C29" s="118"/>
      <c r="D29" s="119">
        <f t="shared" si="0"/>
      </c>
      <c r="E29" s="120">
        <v>2</v>
      </c>
      <c r="F29" s="121" t="s">
        <v>344</v>
      </c>
      <c r="G29" s="121" t="s">
        <v>341</v>
      </c>
      <c r="H29" s="124" t="s">
        <v>348</v>
      </c>
      <c r="I29" s="123">
        <v>2</v>
      </c>
      <c r="J29" s="36"/>
      <c r="K29" s="23"/>
      <c r="L29" s="23"/>
      <c r="M29" s="23"/>
      <c r="N29" s="5" t="s">
        <v>87</v>
      </c>
    </row>
    <row r="30" spans="1:14" ht="12.75">
      <c r="A30" s="117">
        <v>19</v>
      </c>
      <c r="B30" s="260">
        <v>19</v>
      </c>
      <c r="C30" s="118"/>
      <c r="D30" s="119">
        <f t="shared" si="0"/>
      </c>
      <c r="E30" s="120">
        <v>1</v>
      </c>
      <c r="F30" s="121" t="s">
        <v>358</v>
      </c>
      <c r="G30" s="121" t="s">
        <v>341</v>
      </c>
      <c r="H30" s="124" t="s">
        <v>350</v>
      </c>
      <c r="I30" s="123">
        <v>1</v>
      </c>
      <c r="J30" s="36"/>
      <c r="K30" s="23"/>
      <c r="L30" s="23"/>
      <c r="M30" s="23"/>
      <c r="N30" s="5" t="s">
        <v>88</v>
      </c>
    </row>
    <row r="31" spans="1:14" ht="12.75">
      <c r="A31" s="117">
        <v>20</v>
      </c>
      <c r="B31" s="260">
        <v>20</v>
      </c>
      <c r="C31" s="118"/>
      <c r="D31" s="119">
        <f t="shared" si="0"/>
      </c>
      <c r="E31" s="120">
        <v>1</v>
      </c>
      <c r="F31" s="121" t="s">
        <v>358</v>
      </c>
      <c r="G31" s="121" t="s">
        <v>341</v>
      </c>
      <c r="H31" s="124" t="s">
        <v>350</v>
      </c>
      <c r="I31" s="123">
        <v>3</v>
      </c>
      <c r="J31" s="36"/>
      <c r="K31" s="23"/>
      <c r="L31" s="23"/>
      <c r="M31" s="23"/>
      <c r="N31" s="5" t="s">
        <v>89</v>
      </c>
    </row>
    <row r="32" spans="1:14" ht="12.75">
      <c r="A32" s="117">
        <v>21</v>
      </c>
      <c r="B32" s="260">
        <v>21</v>
      </c>
      <c r="C32" s="118"/>
      <c r="D32" s="119">
        <f t="shared" si="0"/>
      </c>
      <c r="E32" s="120">
        <v>1</v>
      </c>
      <c r="F32" s="121" t="s">
        <v>356</v>
      </c>
      <c r="G32" s="121" t="s">
        <v>341</v>
      </c>
      <c r="H32" s="124" t="s">
        <v>350</v>
      </c>
      <c r="I32" s="123">
        <v>1</v>
      </c>
      <c r="J32" s="36"/>
      <c r="K32" s="23"/>
      <c r="L32" s="23"/>
      <c r="M32" s="23"/>
      <c r="N32" s="5" t="s">
        <v>90</v>
      </c>
    </row>
    <row r="33" spans="1:14" ht="12.75">
      <c r="A33" s="117">
        <v>22</v>
      </c>
      <c r="B33" s="260">
        <v>22</v>
      </c>
      <c r="C33" s="118"/>
      <c r="D33" s="119">
        <f t="shared" si="0"/>
      </c>
      <c r="E33" s="120">
        <v>1</v>
      </c>
      <c r="F33" s="121" t="s">
        <v>359</v>
      </c>
      <c r="G33" s="121" t="s">
        <v>341</v>
      </c>
      <c r="H33" s="124" t="s">
        <v>348</v>
      </c>
      <c r="I33" s="123">
        <v>1</v>
      </c>
      <c r="J33" s="36"/>
      <c r="K33" s="23"/>
      <c r="L33" s="23"/>
      <c r="M33" s="23"/>
      <c r="N33" s="5" t="s">
        <v>91</v>
      </c>
    </row>
    <row r="34" spans="1:14" ht="12.75">
      <c r="A34" s="117">
        <v>23</v>
      </c>
      <c r="B34" s="125"/>
      <c r="C34" s="118"/>
      <c r="D34" s="119">
        <f t="shared" si="0"/>
      </c>
      <c r="E34" s="120"/>
      <c r="F34" s="121"/>
      <c r="G34" s="121"/>
      <c r="H34" s="124"/>
      <c r="I34" s="123"/>
      <c r="J34" s="36"/>
      <c r="K34" s="23"/>
      <c r="L34" s="23"/>
      <c r="M34" s="23"/>
      <c r="N34" s="5" t="s">
        <v>92</v>
      </c>
    </row>
    <row r="35" spans="1:14" ht="12.75">
      <c r="A35" s="117">
        <v>24</v>
      </c>
      <c r="B35" s="125"/>
      <c r="C35" s="118"/>
      <c r="D35" s="119">
        <f t="shared" si="0"/>
      </c>
      <c r="E35" s="120"/>
      <c r="F35" s="121"/>
      <c r="G35" s="121"/>
      <c r="H35" s="124"/>
      <c r="I35" s="123"/>
      <c r="J35" s="36"/>
      <c r="K35" s="23"/>
      <c r="L35" s="23"/>
      <c r="M35" s="23"/>
      <c r="N35" s="5" t="s">
        <v>93</v>
      </c>
    </row>
    <row r="36" spans="1:14" ht="12.75">
      <c r="A36" s="117">
        <v>25</v>
      </c>
      <c r="B36" s="125"/>
      <c r="C36" s="118"/>
      <c r="D36" s="119">
        <f t="shared" si="0"/>
      </c>
      <c r="E36" s="120"/>
      <c r="F36" s="121"/>
      <c r="G36" s="121"/>
      <c r="H36" s="124"/>
      <c r="I36" s="123"/>
      <c r="J36" s="36"/>
      <c r="K36" s="23"/>
      <c r="L36" s="23"/>
      <c r="M36" s="23"/>
      <c r="N36" s="5" t="s">
        <v>94</v>
      </c>
    </row>
    <row r="37" spans="1:14" ht="12.75">
      <c r="A37" s="117">
        <v>26</v>
      </c>
      <c r="B37" s="125"/>
      <c r="C37" s="118"/>
      <c r="D37" s="119">
        <f t="shared" si="0"/>
      </c>
      <c r="E37" s="120"/>
      <c r="F37" s="121"/>
      <c r="G37" s="121"/>
      <c r="H37" s="124"/>
      <c r="I37" s="123"/>
      <c r="J37" s="36"/>
      <c r="K37" s="23"/>
      <c r="L37" s="23"/>
      <c r="M37" s="23"/>
      <c r="N37" s="5" t="s">
        <v>95</v>
      </c>
    </row>
    <row r="38" spans="1:14" ht="12.75">
      <c r="A38" s="117">
        <v>27</v>
      </c>
      <c r="B38" s="125"/>
      <c r="C38" s="118"/>
      <c r="D38" s="119">
        <f t="shared" si="0"/>
      </c>
      <c r="E38" s="120"/>
      <c r="F38" s="121"/>
      <c r="G38" s="121"/>
      <c r="H38" s="124"/>
      <c r="I38" s="123"/>
      <c r="J38" s="36"/>
      <c r="K38" s="23"/>
      <c r="L38" s="23"/>
      <c r="M38" s="23"/>
      <c r="N38" s="5" t="s">
        <v>96</v>
      </c>
    </row>
    <row r="39" spans="1:14" ht="12.75">
      <c r="A39" s="117">
        <v>28</v>
      </c>
      <c r="B39" s="125"/>
      <c r="C39" s="118"/>
      <c r="D39" s="119">
        <f t="shared" si="0"/>
      </c>
      <c r="E39" s="120"/>
      <c r="F39" s="121"/>
      <c r="G39" s="121"/>
      <c r="H39" s="124"/>
      <c r="I39" s="123"/>
      <c r="J39" s="36"/>
      <c r="K39" s="23"/>
      <c r="L39" s="23"/>
      <c r="M39" s="23"/>
      <c r="N39" s="5" t="s">
        <v>97</v>
      </c>
    </row>
    <row r="40" spans="1:14" ht="12.75">
      <c r="A40" s="117">
        <v>29</v>
      </c>
      <c r="B40" s="125"/>
      <c r="C40" s="118"/>
      <c r="D40" s="119">
        <f t="shared" si="0"/>
      </c>
      <c r="E40" s="120"/>
      <c r="F40" s="121"/>
      <c r="G40" s="121"/>
      <c r="H40" s="124"/>
      <c r="I40" s="123"/>
      <c r="J40" s="36"/>
      <c r="K40" s="23"/>
      <c r="L40" s="23"/>
      <c r="M40" s="23"/>
      <c r="N40" s="5" t="s">
        <v>98</v>
      </c>
    </row>
    <row r="41" spans="1:14" ht="12.75">
      <c r="A41" s="117">
        <v>30</v>
      </c>
      <c r="B41" s="125"/>
      <c r="C41" s="118"/>
      <c r="D41" s="119">
        <f t="shared" si="0"/>
      </c>
      <c r="E41" s="120"/>
      <c r="F41" s="121"/>
      <c r="G41" s="121"/>
      <c r="H41" s="124"/>
      <c r="I41" s="123"/>
      <c r="J41" s="36"/>
      <c r="K41" s="23"/>
      <c r="L41" s="23"/>
      <c r="M41" s="23"/>
      <c r="N41" s="5" t="s">
        <v>99</v>
      </c>
    </row>
    <row r="42" spans="1:14" ht="12.75">
      <c r="A42" s="117">
        <v>31</v>
      </c>
      <c r="B42" s="125"/>
      <c r="C42" s="118"/>
      <c r="D42" s="119">
        <f t="shared" si="0"/>
      </c>
      <c r="E42" s="120"/>
      <c r="F42" s="121"/>
      <c r="G42" s="121"/>
      <c r="H42" s="124"/>
      <c r="I42" s="123"/>
      <c r="J42" s="36"/>
      <c r="K42" s="23"/>
      <c r="L42" s="23"/>
      <c r="M42" s="23"/>
      <c r="N42" s="5" t="s">
        <v>100</v>
      </c>
    </row>
    <row r="43" spans="1:14" ht="12.75">
      <c r="A43" s="117">
        <v>32</v>
      </c>
      <c r="B43" s="125"/>
      <c r="C43" s="118"/>
      <c r="D43" s="119">
        <f t="shared" si="0"/>
      </c>
      <c r="E43" s="120"/>
      <c r="F43" s="121"/>
      <c r="G43" s="121"/>
      <c r="H43" s="124"/>
      <c r="I43" s="123"/>
      <c r="J43" s="36"/>
      <c r="K43" s="23"/>
      <c r="L43" s="23"/>
      <c r="M43" s="23"/>
      <c r="N43" s="5" t="s">
        <v>101</v>
      </c>
    </row>
    <row r="44" spans="1:14" ht="12.75">
      <c r="A44" s="117">
        <v>33</v>
      </c>
      <c r="B44" s="125"/>
      <c r="C44" s="118"/>
      <c r="D44" s="119">
        <f t="shared" si="0"/>
      </c>
      <c r="E44" s="120"/>
      <c r="F44" s="121"/>
      <c r="G44" s="121"/>
      <c r="H44" s="124"/>
      <c r="I44" s="123"/>
      <c r="J44" s="36"/>
      <c r="K44" s="23"/>
      <c r="L44" s="23"/>
      <c r="M44" s="23"/>
      <c r="N44" s="5" t="s">
        <v>102</v>
      </c>
    </row>
    <row r="45" spans="1:14" ht="12.75">
      <c r="A45" s="117">
        <v>34</v>
      </c>
      <c r="B45" s="125"/>
      <c r="C45" s="118"/>
      <c r="D45" s="119">
        <f t="shared" si="0"/>
      </c>
      <c r="E45" s="120"/>
      <c r="F45" s="121"/>
      <c r="G45" s="121"/>
      <c r="H45" s="124"/>
      <c r="I45" s="123"/>
      <c r="J45" s="36"/>
      <c r="K45" s="23"/>
      <c r="L45" s="23"/>
      <c r="M45" s="23"/>
      <c r="N45" s="5" t="s">
        <v>103</v>
      </c>
    </row>
    <row r="46" spans="1:14" ht="12.75">
      <c r="A46" s="117">
        <v>35</v>
      </c>
      <c r="B46" s="125"/>
      <c r="C46" s="118"/>
      <c r="D46" s="119">
        <f t="shared" si="0"/>
      </c>
      <c r="E46" s="120"/>
      <c r="F46" s="121"/>
      <c r="G46" s="121"/>
      <c r="H46" s="124"/>
      <c r="I46" s="123"/>
      <c r="J46" s="36"/>
      <c r="K46" s="23"/>
      <c r="L46" s="23"/>
      <c r="M46" s="23"/>
      <c r="N46" s="5" t="s">
        <v>104</v>
      </c>
    </row>
    <row r="47" spans="1:14" ht="12.75">
      <c r="A47" s="117">
        <v>36</v>
      </c>
      <c r="B47" s="125"/>
      <c r="C47" s="118"/>
      <c r="D47" s="119">
        <f t="shared" si="0"/>
      </c>
      <c r="E47" s="120"/>
      <c r="F47" s="121"/>
      <c r="G47" s="121"/>
      <c r="H47" s="124"/>
      <c r="I47" s="123"/>
      <c r="J47" s="36"/>
      <c r="K47" s="23"/>
      <c r="L47" s="23"/>
      <c r="M47" s="23"/>
      <c r="N47" s="5" t="s">
        <v>105</v>
      </c>
    </row>
    <row r="48" spans="1:14" ht="12.75">
      <c r="A48" s="117">
        <v>37</v>
      </c>
      <c r="B48" s="125"/>
      <c r="C48" s="118"/>
      <c r="D48" s="119">
        <f t="shared" si="0"/>
      </c>
      <c r="E48" s="120"/>
      <c r="F48" s="121"/>
      <c r="G48" s="121"/>
      <c r="H48" s="124"/>
      <c r="I48" s="123"/>
      <c r="J48" s="36"/>
      <c r="K48" s="23"/>
      <c r="L48" s="23"/>
      <c r="M48" s="23"/>
      <c r="N48" s="5" t="s">
        <v>106</v>
      </c>
    </row>
    <row r="49" spans="1:14" ht="12.75">
      <c r="A49" s="117">
        <v>38</v>
      </c>
      <c r="B49" s="125"/>
      <c r="C49" s="118"/>
      <c r="D49" s="119">
        <f t="shared" si="0"/>
      </c>
      <c r="E49" s="120"/>
      <c r="F49" s="121"/>
      <c r="G49" s="121"/>
      <c r="H49" s="124"/>
      <c r="I49" s="123"/>
      <c r="J49" s="36"/>
      <c r="K49" s="23"/>
      <c r="L49" s="23"/>
      <c r="M49" s="23"/>
      <c r="N49" s="5" t="s">
        <v>107</v>
      </c>
    </row>
    <row r="50" spans="1:14" ht="12.75">
      <c r="A50" s="117">
        <v>39</v>
      </c>
      <c r="B50" s="125"/>
      <c r="C50" s="118"/>
      <c r="D50" s="119">
        <f t="shared" si="0"/>
      </c>
      <c r="E50" s="120"/>
      <c r="F50" s="121"/>
      <c r="G50" s="121"/>
      <c r="H50" s="124"/>
      <c r="I50" s="123"/>
      <c r="J50" s="36"/>
      <c r="K50" s="23"/>
      <c r="L50" s="23"/>
      <c r="M50" s="23"/>
      <c r="N50" s="5" t="s">
        <v>108</v>
      </c>
    </row>
    <row r="51" spans="1:14" ht="12.75">
      <c r="A51" s="117">
        <v>40</v>
      </c>
      <c r="B51" s="125"/>
      <c r="C51" s="118"/>
      <c r="D51" s="119">
        <f t="shared" si="0"/>
      </c>
      <c r="E51" s="120"/>
      <c r="F51" s="121"/>
      <c r="G51" s="121"/>
      <c r="H51" s="124"/>
      <c r="I51" s="123"/>
      <c r="J51" s="36"/>
      <c r="K51" s="23"/>
      <c r="L51" s="23"/>
      <c r="M51" s="23"/>
      <c r="N51" s="5" t="s">
        <v>109</v>
      </c>
    </row>
    <row r="52" ht="12.75">
      <c r="N52" s="5" t="s">
        <v>110</v>
      </c>
    </row>
    <row r="53" spans="1:14" ht="15.75">
      <c r="A53" s="13"/>
      <c r="N53" s="5" t="s">
        <v>111</v>
      </c>
    </row>
    <row r="54" ht="12.75">
      <c r="N54" s="5" t="s">
        <v>112</v>
      </c>
    </row>
    <row r="55" ht="12.75">
      <c r="N55" s="5" t="s">
        <v>113</v>
      </c>
    </row>
    <row r="56" ht="12.75">
      <c r="N56" s="5" t="s">
        <v>114</v>
      </c>
    </row>
    <row r="57" ht="12.75">
      <c r="N57" s="5" t="s">
        <v>115</v>
      </c>
    </row>
    <row r="58" ht="12.75">
      <c r="N58" s="5" t="s">
        <v>116</v>
      </c>
    </row>
    <row r="59" ht="12.75">
      <c r="N59" s="5" t="s">
        <v>117</v>
      </c>
    </row>
    <row r="60" ht="12.75">
      <c r="N60" s="5" t="s">
        <v>118</v>
      </c>
    </row>
    <row r="61" ht="12.75">
      <c r="N61" s="5" t="s">
        <v>119</v>
      </c>
    </row>
    <row r="62" ht="12.75">
      <c r="N62" s="5" t="s">
        <v>120</v>
      </c>
    </row>
    <row r="63" ht="12.75">
      <c r="N63" s="5" t="s">
        <v>121</v>
      </c>
    </row>
    <row r="64" ht="12.75">
      <c r="N64" s="5" t="s">
        <v>122</v>
      </c>
    </row>
    <row r="65" ht="12.75">
      <c r="N65" s="5" t="s">
        <v>123</v>
      </c>
    </row>
    <row r="66" ht="12.75">
      <c r="N66" s="5" t="s">
        <v>124</v>
      </c>
    </row>
    <row r="67" ht="12.75">
      <c r="N67" s="5" t="s">
        <v>125</v>
      </c>
    </row>
    <row r="68" ht="12.75">
      <c r="N68" s="5" t="s">
        <v>126</v>
      </c>
    </row>
    <row r="69" ht="12.75">
      <c r="N69" s="5" t="s">
        <v>127</v>
      </c>
    </row>
    <row r="70" ht="12.75">
      <c r="N70" s="5" t="s">
        <v>128</v>
      </c>
    </row>
    <row r="71" ht="12.75">
      <c r="N71" s="5" t="s">
        <v>129</v>
      </c>
    </row>
    <row r="72" ht="12.75">
      <c r="N72" s="5" t="s">
        <v>130</v>
      </c>
    </row>
    <row r="73" ht="12.75">
      <c r="N73" s="5" t="s">
        <v>131</v>
      </c>
    </row>
    <row r="74" ht="12.75">
      <c r="N74" s="5" t="s">
        <v>132</v>
      </c>
    </row>
    <row r="75" ht="12.75">
      <c r="N75" s="5" t="s">
        <v>133</v>
      </c>
    </row>
    <row r="76" ht="12.75">
      <c r="N76" s="5" t="s">
        <v>134</v>
      </c>
    </row>
    <row r="77" ht="12.75">
      <c r="N77" s="5" t="s">
        <v>135</v>
      </c>
    </row>
    <row r="78" ht="12.75">
      <c r="N78" s="5" t="s">
        <v>136</v>
      </c>
    </row>
    <row r="79" ht="12.75">
      <c r="N79" s="5" t="s">
        <v>137</v>
      </c>
    </row>
    <row r="80" ht="12.75">
      <c r="N80" s="5" t="s">
        <v>138</v>
      </c>
    </row>
    <row r="81" ht="12.75">
      <c r="N81" s="5" t="s">
        <v>139</v>
      </c>
    </row>
    <row r="82" ht="12.75">
      <c r="N82" s="5" t="s">
        <v>140</v>
      </c>
    </row>
    <row r="83" ht="12.75">
      <c r="N83" s="5" t="s">
        <v>141</v>
      </c>
    </row>
    <row r="84" ht="12.75">
      <c r="N84" s="5" t="s">
        <v>142</v>
      </c>
    </row>
    <row r="85" ht="12.75">
      <c r="N85" s="5" t="s">
        <v>143</v>
      </c>
    </row>
    <row r="86" ht="12.75">
      <c r="N86" s="5" t="s">
        <v>144</v>
      </c>
    </row>
    <row r="87" ht="12.75">
      <c r="N87" s="5" t="s">
        <v>145</v>
      </c>
    </row>
    <row r="88" ht="12.75">
      <c r="N88" s="5" t="s">
        <v>146</v>
      </c>
    </row>
    <row r="89" ht="12.75">
      <c r="N89" s="5" t="s">
        <v>147</v>
      </c>
    </row>
    <row r="90" ht="12.75">
      <c r="N90" s="5" t="s">
        <v>148</v>
      </c>
    </row>
    <row r="91" ht="12.75">
      <c r="N91" s="5" t="s">
        <v>149</v>
      </c>
    </row>
    <row r="92" ht="12.75">
      <c r="N92" s="5" t="s">
        <v>150</v>
      </c>
    </row>
    <row r="93" ht="12.75">
      <c r="N93" s="5" t="s">
        <v>151</v>
      </c>
    </row>
    <row r="94" ht="12.75">
      <c r="N94" s="5" t="s">
        <v>152</v>
      </c>
    </row>
    <row r="95" ht="12.75">
      <c r="N95" s="5" t="s">
        <v>153</v>
      </c>
    </row>
    <row r="96" ht="12.75">
      <c r="N96" s="5" t="s">
        <v>154</v>
      </c>
    </row>
    <row r="97" ht="12.75">
      <c r="N97" s="5" t="s">
        <v>155</v>
      </c>
    </row>
    <row r="98" ht="12.75">
      <c r="N98" s="5" t="s">
        <v>156</v>
      </c>
    </row>
    <row r="99" ht="12.75">
      <c r="N99" s="5" t="s">
        <v>157</v>
      </c>
    </row>
    <row r="100" ht="12.75">
      <c r="N100" s="5" t="s">
        <v>158</v>
      </c>
    </row>
    <row r="101" ht="12.75">
      <c r="N101" s="5" t="s">
        <v>159</v>
      </c>
    </row>
    <row r="102" ht="12.75">
      <c r="N102" s="5" t="s">
        <v>160</v>
      </c>
    </row>
    <row r="103" ht="12.75">
      <c r="N103" s="5" t="s">
        <v>161</v>
      </c>
    </row>
    <row r="104" ht="12.75">
      <c r="N104" s="5" t="s">
        <v>162</v>
      </c>
    </row>
    <row r="105" ht="12.75">
      <c r="N105" s="5" t="s">
        <v>163</v>
      </c>
    </row>
    <row r="106" ht="12.75">
      <c r="N106" s="5" t="s">
        <v>164</v>
      </c>
    </row>
  </sheetData>
  <sheetProtection password="C455" sheet="1" objects="1" scenarios="1" selectLockedCells="1"/>
  <protectedRanges>
    <protectedRange sqref="B12:I51" name="Диапазон4"/>
    <protectedRange sqref="D3" name="Диапазон3"/>
    <protectedRange sqref="I1" name="Диапазон2"/>
    <protectedRange sqref="G1" name="Диапазон1"/>
  </protectedRanges>
  <mergeCells count="11">
    <mergeCell ref="F8:G11"/>
    <mergeCell ref="H8:H11"/>
    <mergeCell ref="I8:I11"/>
    <mergeCell ref="J8:J11"/>
    <mergeCell ref="A8:A11"/>
    <mergeCell ref="A3:C3"/>
    <mergeCell ref="D3:I3"/>
    <mergeCell ref="A6:I6"/>
    <mergeCell ref="B8:B11"/>
    <mergeCell ref="C8:C11"/>
    <mergeCell ref="E8:E11"/>
  </mergeCells>
  <conditionalFormatting sqref="B34:C51 E34:I51 H12:I33">
    <cfRule type="expression" priority="10" dxfId="7" stopIfTrue="1">
      <formula>AND(OR(COUNTA($B12:$C12)&lt;&gt;0,COUNTA($E12:$J12)&lt;&gt;0),ISBLANK(B12))</formula>
    </cfRule>
  </conditionalFormatting>
  <conditionalFormatting sqref="G1">
    <cfRule type="expression" priority="8" dxfId="8" stopIfTrue="1">
      <formula>ISBLANK(G1)</formula>
    </cfRule>
  </conditionalFormatting>
  <conditionalFormatting sqref="I1">
    <cfRule type="expression" priority="7" dxfId="8" stopIfTrue="1">
      <formula>ISBLANK(I1)</formula>
    </cfRule>
  </conditionalFormatting>
  <conditionalFormatting sqref="D3:I3">
    <cfRule type="expression" priority="6" dxfId="8" stopIfTrue="1">
      <formula>ISBLANK(D3)</formula>
    </cfRule>
  </conditionalFormatting>
  <conditionalFormatting sqref="B12:B33">
    <cfRule type="expression" priority="5" dxfId="8" stopIfTrue="1">
      <formula>AND(OR(COUNTA($B12:$C12)&lt;&gt;0,COUNTA($E12:$I12)&lt;&gt;0),ISBLANK(B12))</formula>
    </cfRule>
  </conditionalFormatting>
  <conditionalFormatting sqref="C22:C33 C12:C14">
    <cfRule type="expression" priority="3" dxfId="8" stopIfTrue="1">
      <formula>AND(OR(COUNTA($B12:$C12)&lt;&gt;0,COUNTA($E12:$I12)&lt;&gt;0),ISBLANK(C12))</formula>
    </cfRule>
  </conditionalFormatting>
  <conditionalFormatting sqref="C15:C21">
    <cfRule type="expression" priority="4" dxfId="8" stopIfTrue="1">
      <formula>AND(OR(COUNTA($B14:$C14)&lt;&gt;0,COUNTA($E14:$I14)&lt;&gt;0),ISBLANK(C15))</formula>
    </cfRule>
  </conditionalFormatting>
  <conditionalFormatting sqref="E12:E33">
    <cfRule type="expression" priority="2" dxfId="8" stopIfTrue="1">
      <formula>AND(OR(COUNTA($B12:$C12)&lt;&gt;0,COUNTA($E12:$I12)&lt;&gt;0),ISBLANK(E12))</formula>
    </cfRule>
  </conditionalFormatting>
  <conditionalFormatting sqref="F12:G33">
    <cfRule type="expression" priority="1" dxfId="8" stopIfTrue="1">
      <formula>AND(OR(COUNTA($B12:$C12)&lt;&gt;0,COUNTA($E12:$I12)&lt;&gt;0),ISBLANK(F12))</formula>
    </cfRule>
  </conditionalFormatting>
  <dataValidations count="13">
    <dataValidation type="whole" allowBlank="1" showInputMessage="1" showErrorMessage="1" promptTitle="Пол" prompt="1-Ж&#10;2-М" sqref="E12:E51">
      <formula1>1</formula1>
      <formula2>2</formula2>
    </dataValidation>
    <dataValidation type="list" allowBlank="1" showInputMessage="1" showErrorMessage="1" promptTitle="Месяц рождения" prompt="Выберите месяц из списка" sqref="F12:F51">
      <formula1>"01,02,03,04,05,06,07,08,09,10,11,12"</formula1>
    </dataValidation>
    <dataValidation allowBlank="1" showInputMessage="1" showErrorMessage="1" promptTitle="Фамилия, Имя учащегося" prompt=" " sqref="C12:C51"/>
    <dataValidation allowBlank="1" showInputMessage="1" showErrorMessage="1" promptTitle="Код региона" prompt=" " sqref="E1"/>
    <dataValidation type="textLength" allowBlank="1" showInputMessage="1" showErrorMessage="1" promptTitle="Код школы" prompt=" 6-значное число. (Код школы по справочнику ЕГЭ)" sqref="G1">
      <formula1>0</formula1>
      <formula2>6</formula2>
    </dataValidation>
    <dataValidation type="whole" allowBlank="1" showInputMessage="1" showErrorMessage="1" promptTitle="Номер по журналу" prompt=" " sqref="B12:B51">
      <formula1>1</formula1>
      <formula2>99</formula2>
    </dataValidation>
    <dataValidation type="whole" allowBlank="1" showInputMessage="1" showErrorMessage="1" promptTitle="Выполнение работы" prompt="Введите номер варианта, если учащийся выполнял работу (1 - 4).&#10;Введите 0, если учащийся не выполнял работу (не принимал участия)&#10;" sqref="I12:I51">
      <formula1>0</formula1>
      <formula2>4</formula2>
    </dataValidation>
    <dataValidation allowBlank="1" showInputMessage="1" showErrorMessage="1" promptTitle="Код учащегося" prompt="Данное поле заполняется автоматически" sqref="D12:D51"/>
    <dataValidation type="list" allowBlank="1" showDropDown="1" showInputMessage="1" showErrorMessage="1" promptTitle="Код класса" prompt=" " sqref="I1">
      <formula1>$N$7:$N$106</formula1>
    </dataValidation>
    <dataValidation type="list" allowBlank="1" showInputMessage="1" showErrorMessage="1" promptTitle="Год рождения" prompt="Выберите год рождения из списка" sqref="G12:G51">
      <formula1>"95,96,97,98,99,00,01,02,03,04"</formula1>
    </dataValidation>
    <dataValidation allowBlank="1" showErrorMessage="1" promptTitle="Анкета учителя" prompt="1 - анкета для учителя заполнена&#10;0 - анкета для учителя не заполнена" sqref="E5"/>
    <dataValidation type="list" allowBlank="1" showDropDown="1" showInputMessage="1" showErrorMessage="1" promptTitle="Отметка по окружающему миру" prompt="Укажите предполагаемую годовую отметку ученика за 4 класс по русскому языку. " errorTitle="Неправильное заполнение поля" error="Значением поля является оценка или &quot;0&quot;, если ученик не аттестован." sqref="H12:H51">
      <formula1>"2,3,4,5"</formula1>
    </dataValidation>
    <dataValidation type="whole" allowBlank="1" showInputMessage="1" showErrorMessage="1" promptTitle="Задание" prompt="Введите номер задания, на полях около которого проведена горизонтальная линия учащимся" errorTitle="Ошибка" error="Задания 1-16" sqref="J12:J51">
      <formula1>0</formula1>
      <formula2>20</formula2>
    </dataValidation>
  </dataValidations>
  <printOptions/>
  <pageMargins left="0.75" right="0.75" top="0.7786458333333334" bottom="1" header="0.5" footer="0.5"/>
  <pageSetup fitToHeight="0" fitToWidth="0" horizontalDpi="600" verticalDpi="600" orientation="portrait" paperSize="9" scale="65" r:id="rId1"/>
  <headerFooter alignWithMargins="0">
    <oddHeader>&amp;CКГБУ "Региональный центр оценки качества образования"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6"/>
  <sheetViews>
    <sheetView view="pageLayout" zoomScale="90" zoomScalePageLayoutView="90" workbookViewId="0" topLeftCell="A1">
      <selection activeCell="H31" sqref="H31:H32"/>
    </sheetView>
  </sheetViews>
  <sheetFormatPr defaultColWidth="9.00390625" defaultRowHeight="12.75"/>
  <cols>
    <col min="1" max="1" width="8.25390625" style="0" customWidth="1"/>
    <col min="2" max="2" width="16.25390625" style="0" customWidth="1"/>
    <col min="3" max="3" width="49.25390625" style="0" customWidth="1"/>
    <col min="4" max="4" width="10.00390625" style="0" customWidth="1"/>
    <col min="5" max="5" width="9.375" style="0" customWidth="1"/>
    <col min="6" max="6" width="7.00390625" style="0" customWidth="1"/>
    <col min="7" max="7" width="7.75390625" style="0" customWidth="1"/>
    <col min="8" max="8" width="7.625" style="0" customWidth="1"/>
    <col min="9" max="9" width="8.00390625" style="0" customWidth="1"/>
    <col min="10" max="10" width="7.875" style="0" customWidth="1"/>
    <col min="11" max="11" width="8.375" style="0" customWidth="1"/>
  </cols>
  <sheetData>
    <row r="1" spans="1:11" ht="15.75">
      <c r="A1" s="78"/>
      <c r="B1" s="372" t="s">
        <v>271</v>
      </c>
      <c r="C1" s="372"/>
      <c r="D1" s="372"/>
      <c r="E1" s="372"/>
      <c r="F1" s="372"/>
      <c r="G1" s="372"/>
      <c r="H1" s="372"/>
      <c r="I1" s="372"/>
      <c r="J1" s="372"/>
      <c r="K1" s="76"/>
    </row>
    <row r="2" spans="1:13" ht="29.25" customHeight="1">
      <c r="A2" s="214" t="s">
        <v>238</v>
      </c>
      <c r="B2" s="373" t="str">
        <f>'СПИСОК КЛАССА'!D3</f>
        <v>МБОУ СОШ с УИОП №80 г.Хабаровска </v>
      </c>
      <c r="C2" s="373"/>
      <c r="D2" s="373"/>
      <c r="E2" s="373"/>
      <c r="F2" s="373"/>
      <c r="G2" s="373"/>
      <c r="H2" s="381" t="s">
        <v>239</v>
      </c>
      <c r="I2" s="381"/>
      <c r="J2" s="216" t="str">
        <f>'СПИСОК КЛАССА'!I1</f>
        <v>0402</v>
      </c>
      <c r="K2" s="206"/>
      <c r="L2" s="79"/>
      <c r="M2" s="79"/>
    </row>
    <row r="3" spans="1:13" ht="15.75">
      <c r="A3" s="374" t="s">
        <v>294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79"/>
      <c r="M3" s="79"/>
    </row>
    <row r="4" spans="1:11" ht="30" customHeight="1">
      <c r="A4" s="367" t="s">
        <v>240</v>
      </c>
      <c r="B4" s="367" t="s">
        <v>211</v>
      </c>
      <c r="C4" s="367" t="s">
        <v>212</v>
      </c>
      <c r="D4" s="367" t="s">
        <v>242</v>
      </c>
      <c r="E4" s="367" t="s">
        <v>241</v>
      </c>
      <c r="F4" s="367" t="s">
        <v>243</v>
      </c>
      <c r="G4" s="367"/>
      <c r="H4" s="367" t="s">
        <v>244</v>
      </c>
      <c r="I4" s="367"/>
      <c r="J4" s="367" t="s">
        <v>295</v>
      </c>
      <c r="K4" s="367"/>
    </row>
    <row r="5" spans="1:11" ht="12.75">
      <c r="A5" s="367"/>
      <c r="B5" s="367"/>
      <c r="C5" s="367"/>
      <c r="D5" s="367"/>
      <c r="E5" s="367"/>
      <c r="F5" s="213" t="s">
        <v>245</v>
      </c>
      <c r="G5" s="213" t="s">
        <v>246</v>
      </c>
      <c r="H5" s="213" t="s">
        <v>245</v>
      </c>
      <c r="I5" s="213" t="s">
        <v>246</v>
      </c>
      <c r="J5" s="213" t="s">
        <v>245</v>
      </c>
      <c r="K5" s="213" t="s">
        <v>246</v>
      </c>
    </row>
    <row r="6" spans="1:11" ht="38.25">
      <c r="A6" s="207">
        <v>1</v>
      </c>
      <c r="B6" s="207" t="s">
        <v>213</v>
      </c>
      <c r="C6" s="208" t="s">
        <v>247</v>
      </c>
      <c r="D6" s="207" t="s">
        <v>214</v>
      </c>
      <c r="E6" s="207" t="s">
        <v>290</v>
      </c>
      <c r="F6" s="209">
        <f>Вариант2!F13+Вариант4!F13</f>
        <v>11</v>
      </c>
      <c r="G6" s="219">
        <f>F6/(Вариант2!$A$15+Вариант4!$A$15)</f>
        <v>0.9166666666666666</v>
      </c>
      <c r="H6" s="220">
        <f>Вариант2!F14+Вариант4!F14</f>
        <v>1</v>
      </c>
      <c r="I6" s="219">
        <f>H6/(Вариант2!$A$15+Вариант4!$A$15)</f>
        <v>0.08333333333333333</v>
      </c>
      <c r="J6" s="220">
        <f>Вариант2!F15+Вариант4!F15</f>
        <v>0</v>
      </c>
      <c r="K6" s="219">
        <f>J6/(Вариант2!$A$15+Вариант4!$A$15)</f>
        <v>0</v>
      </c>
    </row>
    <row r="7" spans="1:11" ht="38.25">
      <c r="A7" s="207">
        <v>2</v>
      </c>
      <c r="B7" s="207" t="s">
        <v>213</v>
      </c>
      <c r="C7" s="210" t="s">
        <v>251</v>
      </c>
      <c r="D7" s="207" t="s">
        <v>214</v>
      </c>
      <c r="E7" s="207" t="s">
        <v>290</v>
      </c>
      <c r="F7" s="209">
        <f>Вариант2!G13+Вариант4!G13</f>
        <v>11</v>
      </c>
      <c r="G7" s="219">
        <f>F7/(Вариант2!$A$15+Вариант4!$A$15)</f>
        <v>0.9166666666666666</v>
      </c>
      <c r="H7" s="220">
        <f>Вариант2!G14+Вариант4!G14</f>
        <v>1</v>
      </c>
      <c r="I7" s="219">
        <f>H7/(Вариант2!$A$15+Вариант4!$A$15)</f>
        <v>0.08333333333333333</v>
      </c>
      <c r="J7" s="220">
        <f>Вариант2!G15+Вариант4!G15</f>
        <v>0</v>
      </c>
      <c r="K7" s="219">
        <f>J7/(Вариант2!$A$15+Вариант4!$A$15)</f>
        <v>0</v>
      </c>
    </row>
    <row r="8" spans="1:11" ht="17.25" customHeight="1">
      <c r="A8" s="365">
        <v>3</v>
      </c>
      <c r="B8" s="365" t="s">
        <v>213</v>
      </c>
      <c r="C8" s="366" t="s">
        <v>252</v>
      </c>
      <c r="D8" s="365" t="s">
        <v>217</v>
      </c>
      <c r="E8" s="207" t="s">
        <v>291</v>
      </c>
      <c r="F8" s="209">
        <f>Вариант2!H12+Вариант4!H12</f>
        <v>8</v>
      </c>
      <c r="G8" s="219">
        <f>F8/(Вариант2!$A$15+Вариант4!$A$15)</f>
        <v>0.6666666666666666</v>
      </c>
      <c r="H8" s="368">
        <f>Вариант2!H14+Вариант4!H14</f>
        <v>1</v>
      </c>
      <c r="I8" s="370">
        <f>H8/(Вариант2!$A$15+Вариант4!$A$15)</f>
        <v>0.08333333333333333</v>
      </c>
      <c r="J8" s="368">
        <f>Вариант2!H15+Вариант4!H15</f>
        <v>0</v>
      </c>
      <c r="K8" s="370">
        <f>J8/(Вариант2!$A$15+Вариант4!$A$15)</f>
        <v>0</v>
      </c>
    </row>
    <row r="9" spans="1:11" ht="17.25" customHeight="1">
      <c r="A9" s="365"/>
      <c r="B9" s="365"/>
      <c r="C9" s="366"/>
      <c r="D9" s="365"/>
      <c r="E9" s="207" t="s">
        <v>290</v>
      </c>
      <c r="F9" s="209">
        <f>Вариант2!H13+Вариант4!H13</f>
        <v>3</v>
      </c>
      <c r="G9" s="219">
        <f>F9/(Вариант2!$A$15+Вариант4!$A$15)</f>
        <v>0.25</v>
      </c>
      <c r="H9" s="369"/>
      <c r="I9" s="371"/>
      <c r="J9" s="369"/>
      <c r="K9" s="371"/>
    </row>
    <row r="10" spans="1:11" ht="25.5">
      <c r="A10" s="207">
        <v>4</v>
      </c>
      <c r="B10" s="207" t="s">
        <v>218</v>
      </c>
      <c r="C10" s="211" t="s">
        <v>253</v>
      </c>
      <c r="D10" s="207" t="s">
        <v>214</v>
      </c>
      <c r="E10" s="207" t="s">
        <v>290</v>
      </c>
      <c r="F10" s="209">
        <f>Вариант2!I13+Вариант4!I13</f>
        <v>11</v>
      </c>
      <c r="G10" s="219">
        <f>F10/(Вариант2!$A$15+Вариант4!$A$15)</f>
        <v>0.9166666666666666</v>
      </c>
      <c r="H10" s="220">
        <f>Вариант2!I14+Вариант4!I14</f>
        <v>1</v>
      </c>
      <c r="I10" s="219">
        <f>H10/(Вариант2!$A$15+Вариант4!$A$15)</f>
        <v>0.08333333333333333</v>
      </c>
      <c r="J10" s="220">
        <f>Вариант2!I15+Вариант4!I15</f>
        <v>0</v>
      </c>
      <c r="K10" s="219">
        <f>J10/(Вариант2!$A$15+Вариант4!$A$15)</f>
        <v>0</v>
      </c>
    </row>
    <row r="11" spans="1:11" ht="51">
      <c r="A11" s="207">
        <v>5</v>
      </c>
      <c r="B11" s="207" t="s">
        <v>219</v>
      </c>
      <c r="C11" s="211" t="s">
        <v>254</v>
      </c>
      <c r="D11" s="207" t="s">
        <v>214</v>
      </c>
      <c r="E11" s="207" t="s">
        <v>290</v>
      </c>
      <c r="F11" s="209">
        <f>Вариант2!J13+Вариант4!J13</f>
        <v>11</v>
      </c>
      <c r="G11" s="219">
        <f>F11/(Вариант2!$A$15+Вариант4!$A$15)</f>
        <v>0.9166666666666666</v>
      </c>
      <c r="H11" s="220">
        <f>Вариант2!J14+Вариант4!J14</f>
        <v>1</v>
      </c>
      <c r="I11" s="219">
        <f>H11/(Вариант2!$A$15+Вариант4!$A$15)</f>
        <v>0.08333333333333333</v>
      </c>
      <c r="J11" s="220">
        <f>Вариант2!J15+Вариант4!J15</f>
        <v>0</v>
      </c>
      <c r="K11" s="219">
        <f>J11/(Вариант2!$A$15+Вариант4!$A$15)</f>
        <v>0</v>
      </c>
    </row>
    <row r="12" spans="1:11" ht="12.75">
      <c r="A12" s="365">
        <v>6</v>
      </c>
      <c r="B12" s="365" t="s">
        <v>219</v>
      </c>
      <c r="C12" s="366" t="s">
        <v>255</v>
      </c>
      <c r="D12" s="365" t="s">
        <v>217</v>
      </c>
      <c r="E12" s="207" t="s">
        <v>291</v>
      </c>
      <c r="F12" s="209">
        <f>Вариант2!K12+Вариант4!K12</f>
        <v>8</v>
      </c>
      <c r="G12" s="219">
        <f>F12/(Вариант2!$A$15+Вариант4!$A$15)</f>
        <v>0.6666666666666666</v>
      </c>
      <c r="H12" s="368">
        <f>Вариант2!K14+Вариант4!K14</f>
        <v>1</v>
      </c>
      <c r="I12" s="370">
        <f>H12/(Вариант2!$A$15+Вариант4!$A$15)</f>
        <v>0.08333333333333333</v>
      </c>
      <c r="J12" s="368">
        <f>Вариант2!K15+Вариант4!K15</f>
        <v>0</v>
      </c>
      <c r="K12" s="370">
        <f>J12/(Вариант2!$A$15+Вариант4!$A$15)</f>
        <v>0</v>
      </c>
    </row>
    <row r="13" spans="1:11" ht="12.75">
      <c r="A13" s="365"/>
      <c r="B13" s="365"/>
      <c r="C13" s="366"/>
      <c r="D13" s="365"/>
      <c r="E13" s="207" t="s">
        <v>290</v>
      </c>
      <c r="F13" s="209">
        <f>Вариант2!K13+Вариант4!K13</f>
        <v>3</v>
      </c>
      <c r="G13" s="219">
        <f>F13/(Вариант2!$A$15+Вариант4!$A$15)</f>
        <v>0.25</v>
      </c>
      <c r="H13" s="369"/>
      <c r="I13" s="371"/>
      <c r="J13" s="369"/>
      <c r="K13" s="371"/>
    </row>
    <row r="14" spans="1:11" ht="25.5">
      <c r="A14" s="207">
        <v>7</v>
      </c>
      <c r="B14" s="207" t="s">
        <v>222</v>
      </c>
      <c r="C14" s="211" t="s">
        <v>256</v>
      </c>
      <c r="D14" s="207" t="s">
        <v>214</v>
      </c>
      <c r="E14" s="207" t="s">
        <v>290</v>
      </c>
      <c r="F14" s="209">
        <f>Вариант2!L13+Вариант4!L13</f>
        <v>11</v>
      </c>
      <c r="G14" s="219">
        <f>F14/(Вариант2!$A$15+Вариант4!$A$15)</f>
        <v>0.9166666666666666</v>
      </c>
      <c r="H14" s="220">
        <f>Вариант2!L14+Вариант4!L14</f>
        <v>1</v>
      </c>
      <c r="I14" s="219">
        <f>H14/(Вариант2!$A$15+Вариант4!$A$15)</f>
        <v>0.08333333333333333</v>
      </c>
      <c r="J14" s="220">
        <f>Вариант2!L15+Вариант4!L15</f>
        <v>0</v>
      </c>
      <c r="K14" s="219">
        <f>J14/(Вариант2!$A$15+Вариант4!$A$15)</f>
        <v>0</v>
      </c>
    </row>
    <row r="15" spans="1:11" ht="38.25">
      <c r="A15" s="207">
        <v>8</v>
      </c>
      <c r="B15" s="207" t="s">
        <v>222</v>
      </c>
      <c r="C15" s="211" t="s">
        <v>257</v>
      </c>
      <c r="D15" s="207" t="s">
        <v>214</v>
      </c>
      <c r="E15" s="207" t="s">
        <v>290</v>
      </c>
      <c r="F15" s="209">
        <f>Вариант2!M13+Вариант4!M13</f>
        <v>11</v>
      </c>
      <c r="G15" s="219">
        <f>F15/(Вариант2!$A$15+Вариант4!$A$15)</f>
        <v>0.9166666666666666</v>
      </c>
      <c r="H15" s="220">
        <f>Вариант2!M14+Вариант4!M14</f>
        <v>1</v>
      </c>
      <c r="I15" s="219">
        <f>H15/(Вариант2!$A$15+Вариант4!$A$15)</f>
        <v>0.08333333333333333</v>
      </c>
      <c r="J15" s="220">
        <f>Вариант2!M15+Вариант4!M15</f>
        <v>0</v>
      </c>
      <c r="K15" s="219">
        <f>J15/(Вариант2!$A$15+Вариант4!$A$15)</f>
        <v>0</v>
      </c>
    </row>
    <row r="16" spans="1:11" ht="38.25">
      <c r="A16" s="207">
        <v>9</v>
      </c>
      <c r="B16" s="207" t="s">
        <v>222</v>
      </c>
      <c r="C16" s="211" t="s">
        <v>258</v>
      </c>
      <c r="D16" s="207" t="s">
        <v>214</v>
      </c>
      <c r="E16" s="207" t="s">
        <v>290</v>
      </c>
      <c r="F16" s="209">
        <f>Вариант2!N13+Вариант4!N13</f>
        <v>11</v>
      </c>
      <c r="G16" s="219">
        <f>F16/(Вариант2!$A$15+Вариант4!$A$15)</f>
        <v>0.9166666666666666</v>
      </c>
      <c r="H16" s="220">
        <f>Вариант2!N14+Вариант4!N14</f>
        <v>1</v>
      </c>
      <c r="I16" s="219">
        <f>H16/(Вариант2!$A$15+Вариант4!$A$15)</f>
        <v>0.08333333333333333</v>
      </c>
      <c r="J16" s="220">
        <f>Вариант2!N15+Вариант4!N15</f>
        <v>0</v>
      </c>
      <c r="K16" s="219">
        <f>J16/(Вариант2!$A$15+Вариант4!$A$15)</f>
        <v>0</v>
      </c>
    </row>
    <row r="17" spans="1:11" ht="25.5">
      <c r="A17" s="207">
        <v>10</v>
      </c>
      <c r="B17" s="207" t="s">
        <v>222</v>
      </c>
      <c r="C17" s="211" t="s">
        <v>259</v>
      </c>
      <c r="D17" s="207" t="s">
        <v>214</v>
      </c>
      <c r="E17" s="207" t="s">
        <v>290</v>
      </c>
      <c r="F17" s="209">
        <f>Вариант2!O13+Вариант4!O13</f>
        <v>11</v>
      </c>
      <c r="G17" s="219">
        <f>F17/(Вариант2!$A$15+Вариант4!$A$15)</f>
        <v>0.9166666666666666</v>
      </c>
      <c r="H17" s="220">
        <f>Вариант2!O14+Вариант4!O14</f>
        <v>1</v>
      </c>
      <c r="I17" s="219">
        <f>H17/(Вариант2!$A$15+Вариант4!$A$15)</f>
        <v>0.08333333333333333</v>
      </c>
      <c r="J17" s="220">
        <f>Вариант2!O15+Вариант4!O15</f>
        <v>0</v>
      </c>
      <c r="K17" s="219">
        <f>J17/(Вариант2!$A$15+Вариант4!$A$15)</f>
        <v>0</v>
      </c>
    </row>
    <row r="18" spans="1:11" ht="25.5">
      <c r="A18" s="207">
        <v>11</v>
      </c>
      <c r="B18" s="207" t="s">
        <v>222</v>
      </c>
      <c r="C18" s="211" t="s">
        <v>260</v>
      </c>
      <c r="D18" s="207" t="s">
        <v>214</v>
      </c>
      <c r="E18" s="207" t="s">
        <v>290</v>
      </c>
      <c r="F18" s="209">
        <f>Вариант2!P13+Вариант4!P13</f>
        <v>10</v>
      </c>
      <c r="G18" s="219">
        <f>F18/(Вариант2!$A$15+Вариант4!$A$15)</f>
        <v>0.8333333333333334</v>
      </c>
      <c r="H18" s="220">
        <f>Вариант2!P14+Вариант4!P14</f>
        <v>2</v>
      </c>
      <c r="I18" s="219">
        <f>H18/(Вариант2!$A$15+Вариант4!$A$15)</f>
        <v>0.16666666666666666</v>
      </c>
      <c r="J18" s="220">
        <f>Вариант2!P15+Вариант4!P15</f>
        <v>0</v>
      </c>
      <c r="K18" s="219">
        <f>J18/(Вариант2!$A$15+Вариант4!$A$15)</f>
        <v>0</v>
      </c>
    </row>
    <row r="19" spans="1:11" ht="25.5">
      <c r="A19" s="207">
        <v>12</v>
      </c>
      <c r="B19" s="207" t="s">
        <v>222</v>
      </c>
      <c r="C19" s="211" t="s">
        <v>261</v>
      </c>
      <c r="D19" s="207" t="s">
        <v>214</v>
      </c>
      <c r="E19" s="207" t="s">
        <v>290</v>
      </c>
      <c r="F19" s="209">
        <f>Вариант2!Q13+Вариант4!Q13</f>
        <v>10</v>
      </c>
      <c r="G19" s="219">
        <f>F19/(Вариант2!$A$15+Вариант4!$A$15)</f>
        <v>0.8333333333333334</v>
      </c>
      <c r="H19" s="220">
        <f>Вариант2!Q14+Вариант4!Q14</f>
        <v>2</v>
      </c>
      <c r="I19" s="219">
        <f>H19/(Вариант2!$A$15+Вариант4!$A$15)</f>
        <v>0.16666666666666666</v>
      </c>
      <c r="J19" s="220">
        <f>Вариант2!Q15+Вариант4!Q15</f>
        <v>0</v>
      </c>
      <c r="K19" s="219">
        <f>J19/(Вариант2!$A$15+Вариант4!$A$15)</f>
        <v>0</v>
      </c>
    </row>
    <row r="20" spans="1:11" ht="27.75" customHeight="1">
      <c r="A20" s="377">
        <v>13</v>
      </c>
      <c r="B20" s="375" t="s">
        <v>222</v>
      </c>
      <c r="C20" s="379" t="s">
        <v>262</v>
      </c>
      <c r="D20" s="375" t="s">
        <v>217</v>
      </c>
      <c r="E20" s="207" t="s">
        <v>291</v>
      </c>
      <c r="F20" s="209">
        <f>Вариант2!R12+Вариант4!R12</f>
        <v>2</v>
      </c>
      <c r="G20" s="219">
        <f>F20/(Вариант2!$A$15+Вариант4!$A$15)</f>
        <v>0.16666666666666666</v>
      </c>
      <c r="H20" s="368">
        <f>Вариант2!R14+Вариант4!R14</f>
        <v>1</v>
      </c>
      <c r="I20" s="370">
        <f>H20/(Вариант2!$A$15+Вариант4!$A$15)</f>
        <v>0.08333333333333333</v>
      </c>
      <c r="J20" s="368">
        <f>Вариант2!R15+Вариант4!R15</f>
        <v>0</v>
      </c>
      <c r="K20" s="370">
        <f>J20/(Вариант2!$A$15+Вариант4!$A$15)</f>
        <v>0</v>
      </c>
    </row>
    <row r="21" spans="1:11" ht="24" customHeight="1">
      <c r="A21" s="378"/>
      <c r="B21" s="376"/>
      <c r="C21" s="380"/>
      <c r="D21" s="376"/>
      <c r="E21" s="207" t="s">
        <v>290</v>
      </c>
      <c r="F21" s="209">
        <f>Вариант2!R13+Вариант4!R13</f>
        <v>9</v>
      </c>
      <c r="G21" s="219">
        <f>F21/(Вариант2!$A$15+Вариант4!$A$15)</f>
        <v>0.75</v>
      </c>
      <c r="H21" s="369"/>
      <c r="I21" s="371"/>
      <c r="J21" s="369"/>
      <c r="K21" s="371"/>
    </row>
    <row r="22" spans="1:11" ht="27.75" customHeight="1">
      <c r="A22" s="212">
        <v>14</v>
      </c>
      <c r="B22" s="207" t="s">
        <v>229</v>
      </c>
      <c r="C22" s="211" t="s">
        <v>230</v>
      </c>
      <c r="D22" s="207" t="s">
        <v>214</v>
      </c>
      <c r="E22" s="207" t="s">
        <v>290</v>
      </c>
      <c r="F22" s="209">
        <f>Вариант2!S13+Вариант4!S13</f>
        <v>10</v>
      </c>
      <c r="G22" s="219">
        <f>F22/(Вариант2!$A$15+Вариант4!$A$15)</f>
        <v>0.8333333333333334</v>
      </c>
      <c r="H22" s="220">
        <f>Вариант2!S14+Вариант4!S14</f>
        <v>2</v>
      </c>
      <c r="I22" s="219">
        <f>H22/(Вариант2!$A$15+Вариант4!$A$15)</f>
        <v>0.16666666666666666</v>
      </c>
      <c r="J22" s="220">
        <f>Вариант2!S15+Вариант4!S15</f>
        <v>0</v>
      </c>
      <c r="K22" s="219">
        <f>J22/(Вариант2!$A$15+Вариант4!$A$15)</f>
        <v>0</v>
      </c>
    </row>
    <row r="23" spans="1:11" ht="32.25" customHeight="1">
      <c r="A23" s="207">
        <v>15</v>
      </c>
      <c r="B23" s="207" t="s">
        <v>229</v>
      </c>
      <c r="C23" s="211" t="s">
        <v>263</v>
      </c>
      <c r="D23" s="207" t="s">
        <v>214</v>
      </c>
      <c r="E23" s="207" t="s">
        <v>290</v>
      </c>
      <c r="F23" s="209">
        <f>Вариант2!T13+Вариант4!T13</f>
        <v>11</v>
      </c>
      <c r="G23" s="219">
        <f>F23/(Вариант2!$A$15+Вариант4!$A$15)</f>
        <v>0.9166666666666666</v>
      </c>
      <c r="H23" s="220">
        <f>Вариант2!T14+Вариант4!T14</f>
        <v>1</v>
      </c>
      <c r="I23" s="219">
        <f>H23/(Вариант2!$A$15+Вариант4!$A$15)</f>
        <v>0.08333333333333333</v>
      </c>
      <c r="J23" s="220">
        <f>Вариант2!T15+Вариант4!T15</f>
        <v>0</v>
      </c>
      <c r="K23" s="219">
        <f>J23/(Вариант2!$A$15+Вариант4!$A$15)</f>
        <v>0</v>
      </c>
    </row>
    <row r="24" spans="1:11" ht="20.25" customHeight="1">
      <c r="A24" s="375">
        <v>16</v>
      </c>
      <c r="B24" s="375" t="s">
        <v>232</v>
      </c>
      <c r="C24" s="375" t="s">
        <v>264</v>
      </c>
      <c r="D24" s="375" t="s">
        <v>214</v>
      </c>
      <c r="E24" s="243" t="s">
        <v>291</v>
      </c>
      <c r="F24" s="209">
        <f>Вариант2!U12+Вариант4!U12</f>
        <v>4</v>
      </c>
      <c r="G24" s="219">
        <f>F24/(Вариант2!$A$15+Вариант4!$A$15)</f>
        <v>0.3333333333333333</v>
      </c>
      <c r="H24" s="368">
        <f>Вариант2!U14+Вариант4!U14</f>
        <v>3</v>
      </c>
      <c r="I24" s="370">
        <f>H24/(Вариант2!$A$15+Вариант4!$A$15)</f>
        <v>0.25</v>
      </c>
      <c r="J24" s="368">
        <f>Вариант2!U15+Вариант4!U15</f>
        <v>0</v>
      </c>
      <c r="K24" s="370">
        <f>J24/(Вариант2!$A$15+Вариант4!$A$15)</f>
        <v>0</v>
      </c>
    </row>
    <row r="25" spans="1:11" ht="23.25" customHeight="1">
      <c r="A25" s="376"/>
      <c r="B25" s="376"/>
      <c r="C25" s="376"/>
      <c r="D25" s="376"/>
      <c r="E25" s="243" t="s">
        <v>290</v>
      </c>
      <c r="F25" s="209">
        <f>Вариант2!U13+Вариант4!U13</f>
        <v>5</v>
      </c>
      <c r="G25" s="219">
        <f>F25/(Вариант2!$A$15+Вариант4!$A$15)</f>
        <v>0.4166666666666667</v>
      </c>
      <c r="H25" s="369"/>
      <c r="I25" s="371"/>
      <c r="J25" s="369"/>
      <c r="K25" s="371"/>
    </row>
    <row r="26" spans="1:11" ht="38.25">
      <c r="A26" s="207" t="s">
        <v>62</v>
      </c>
      <c r="B26" s="207" t="s">
        <v>232</v>
      </c>
      <c r="C26" s="211" t="s">
        <v>265</v>
      </c>
      <c r="D26" s="207" t="s">
        <v>217</v>
      </c>
      <c r="E26" s="207" t="s">
        <v>290</v>
      </c>
      <c r="F26" s="209">
        <f>Вариант2!V13+Вариант4!V13</f>
        <v>10</v>
      </c>
      <c r="G26" s="219">
        <f>F26/(Вариант2!$A$15+Вариант4!$A$15)</f>
        <v>0.8333333333333334</v>
      </c>
      <c r="H26" s="220">
        <f>Вариант2!V14+Вариант4!V14</f>
        <v>2</v>
      </c>
      <c r="I26" s="219">
        <f>H26/(Вариант2!$A$15+Вариант4!$A$15)</f>
        <v>0.16666666666666666</v>
      </c>
      <c r="J26" s="220">
        <f>Вариант2!V15+Вариант4!V15</f>
        <v>0</v>
      </c>
      <c r="K26" s="219">
        <f>J26/(Вариант2!$A$15+Вариант4!$A$15)</f>
        <v>0</v>
      </c>
    </row>
    <row r="27" spans="1:11" ht="51">
      <c r="A27" s="207" t="s">
        <v>63</v>
      </c>
      <c r="B27" s="207" t="s">
        <v>232</v>
      </c>
      <c r="C27" s="211" t="s">
        <v>266</v>
      </c>
      <c r="D27" s="207" t="s">
        <v>217</v>
      </c>
      <c r="E27" s="207" t="s">
        <v>290</v>
      </c>
      <c r="F27" s="209">
        <f>Вариант2!W13+Вариант4!W13</f>
        <v>8</v>
      </c>
      <c r="G27" s="219">
        <f>F27/(Вариант2!$A$15+Вариант4!$A$15)</f>
        <v>0.6666666666666666</v>
      </c>
      <c r="H27" s="220">
        <f>Вариант2!W14+Вариант4!W14</f>
        <v>4</v>
      </c>
      <c r="I27" s="219">
        <f>H27/(Вариант2!$A$15+Вариант4!$A$15)</f>
        <v>0.3333333333333333</v>
      </c>
      <c r="J27" s="220">
        <f>Вариант2!W15+Вариант4!W15</f>
        <v>0</v>
      </c>
      <c r="K27" s="219">
        <f>J27/(Вариант2!$A$15+Вариант4!$A$15)</f>
        <v>0</v>
      </c>
    </row>
    <row r="28" spans="1:11" ht="76.5">
      <c r="A28" s="207" t="s">
        <v>64</v>
      </c>
      <c r="B28" s="207" t="s">
        <v>232</v>
      </c>
      <c r="C28" s="211" t="s">
        <v>267</v>
      </c>
      <c r="D28" s="207" t="s">
        <v>217</v>
      </c>
      <c r="E28" s="207" t="s">
        <v>290</v>
      </c>
      <c r="F28" s="209">
        <f>Вариант2!X13+Вариант4!X13</f>
        <v>7</v>
      </c>
      <c r="G28" s="219">
        <f>F28/(Вариант2!$A$15+Вариант4!$A$15)</f>
        <v>0.5833333333333334</v>
      </c>
      <c r="H28" s="220">
        <f>Вариант2!X14+Вариант4!X14</f>
        <v>5</v>
      </c>
      <c r="I28" s="219">
        <f>H28/(Вариант2!$A$15+Вариант4!$A$15)</f>
        <v>0.4166666666666667</v>
      </c>
      <c r="J28" s="220">
        <f>Вариант2!X15+Вариант4!X15</f>
        <v>0</v>
      </c>
      <c r="K28" s="219">
        <f>J28/(Вариант2!$A$15+Вариант4!$A$15)</f>
        <v>0</v>
      </c>
    </row>
    <row r="29" spans="1:11" ht="25.5">
      <c r="A29" s="207">
        <v>18</v>
      </c>
      <c r="B29" s="207" t="s">
        <v>235</v>
      </c>
      <c r="C29" s="211" t="s">
        <v>268</v>
      </c>
      <c r="D29" s="207" t="s">
        <v>214</v>
      </c>
      <c r="E29" s="207" t="s">
        <v>290</v>
      </c>
      <c r="F29" s="209">
        <f>Вариант2!Y13+Вариант4!Y13</f>
        <v>9</v>
      </c>
      <c r="G29" s="219">
        <f>F29/(Вариант2!$A$15+Вариант4!$A$15)</f>
        <v>0.75</v>
      </c>
      <c r="H29" s="220">
        <f>Вариант2!Y14+Вариант4!Y14</f>
        <v>3</v>
      </c>
      <c r="I29" s="219">
        <f>H29/(Вариант2!$A$15+Вариант4!$A$15)</f>
        <v>0.25</v>
      </c>
      <c r="J29" s="220">
        <f>Вариант2!Y15+Вариант4!Y15</f>
        <v>0</v>
      </c>
      <c r="K29" s="219">
        <f>J29/(Вариант2!$A$15+Вариант4!$A$15)</f>
        <v>0</v>
      </c>
    </row>
    <row r="30" spans="1:11" ht="25.5" customHeight="1">
      <c r="A30" s="207">
        <v>19</v>
      </c>
      <c r="B30" s="207" t="s">
        <v>235</v>
      </c>
      <c r="C30" s="211" t="s">
        <v>269</v>
      </c>
      <c r="D30" s="207" t="s">
        <v>214</v>
      </c>
      <c r="E30" s="207" t="s">
        <v>290</v>
      </c>
      <c r="F30" s="209">
        <f>Вариант2!Z13+Вариант4!Z13</f>
        <v>11</v>
      </c>
      <c r="G30" s="219">
        <f>F30/(Вариант2!$A$15+Вариант4!$A$15)</f>
        <v>0.9166666666666666</v>
      </c>
      <c r="H30" s="220">
        <f>Вариант2!Z14+Вариант4!Z14</f>
        <v>1</v>
      </c>
      <c r="I30" s="219">
        <f>H30/(Вариант2!$A$15+Вариант4!$A$15)</f>
        <v>0.08333333333333333</v>
      </c>
      <c r="J30" s="220">
        <f>Вариант2!Z15+Вариант4!Z15</f>
        <v>0</v>
      </c>
      <c r="K30" s="219">
        <f>J30/(Вариант2!$A$15+Вариант4!$A$15)</f>
        <v>0</v>
      </c>
    </row>
    <row r="31" spans="1:11" ht="21.75" customHeight="1">
      <c r="A31" s="365">
        <v>20</v>
      </c>
      <c r="B31" s="365" t="s">
        <v>235</v>
      </c>
      <c r="C31" s="366" t="s">
        <v>270</v>
      </c>
      <c r="D31" s="365" t="s">
        <v>217</v>
      </c>
      <c r="E31" s="207" t="s">
        <v>291</v>
      </c>
      <c r="F31" s="209">
        <f>Вариант2!AA12+Вариант4!AA12</f>
        <v>3</v>
      </c>
      <c r="G31" s="219">
        <f>F31/(Вариант2!$A$15+Вариант4!$A$15)</f>
        <v>0.25</v>
      </c>
      <c r="H31" s="368">
        <f>Вариант2!AA14+Вариант4!AA14</f>
        <v>2</v>
      </c>
      <c r="I31" s="370">
        <f>H31/(Вариант2!$A$15+Вариант4!$A$15)</f>
        <v>0.16666666666666666</v>
      </c>
      <c r="J31" s="368">
        <f>Вариант2!AA15+Вариант4!AA15</f>
        <v>0</v>
      </c>
      <c r="K31" s="370">
        <f>J31/(Вариант2!$A$15+Вариант4!$A$15)</f>
        <v>0</v>
      </c>
    </row>
    <row r="32" spans="1:11" ht="19.5" customHeight="1">
      <c r="A32" s="365"/>
      <c r="B32" s="365"/>
      <c r="C32" s="366"/>
      <c r="D32" s="365"/>
      <c r="E32" s="207" t="s">
        <v>290</v>
      </c>
      <c r="F32" s="209">
        <f>Вариант2!AA13+Вариант4!AA13</f>
        <v>7</v>
      </c>
      <c r="G32" s="219">
        <f>F32/(Вариант2!$A$15+Вариант4!$A$15)</f>
        <v>0.5833333333333334</v>
      </c>
      <c r="H32" s="369"/>
      <c r="I32" s="371">
        <f>H32/(Вариант2!$A$15+Вариант4!$A$15)*100</f>
        <v>0</v>
      </c>
      <c r="J32" s="369"/>
      <c r="K32" s="371">
        <f>J32/(Вариант2!$A$15+Вариант4!$A$15)*100</f>
        <v>0</v>
      </c>
    </row>
    <row r="33" ht="12.75">
      <c r="E33" s="78"/>
    </row>
    <row r="34" ht="12.75">
      <c r="E34" s="78"/>
    </row>
    <row r="35" ht="12.75">
      <c r="E35" s="78"/>
    </row>
    <row r="36" ht="12.75">
      <c r="E36" s="78"/>
    </row>
  </sheetData>
  <sheetProtection password="C455" sheet="1" objects="1" scenarios="1" selectLockedCells="1" selectUnlockedCells="1"/>
  <mergeCells count="52">
    <mergeCell ref="H31:H32"/>
    <mergeCell ref="H20:H21"/>
    <mergeCell ref="I12:I13"/>
    <mergeCell ref="J12:J13"/>
    <mergeCell ref="K12:K13"/>
    <mergeCell ref="I20:I21"/>
    <mergeCell ref="J20:J21"/>
    <mergeCell ref="K20:K21"/>
    <mergeCell ref="I24:I25"/>
    <mergeCell ref="J24:J25"/>
    <mergeCell ref="B2:G2"/>
    <mergeCell ref="A3:K3"/>
    <mergeCell ref="I31:I32"/>
    <mergeCell ref="J31:J32"/>
    <mergeCell ref="K31:K32"/>
    <mergeCell ref="H8:H9"/>
    <mergeCell ref="I8:I9"/>
    <mergeCell ref="J8:J9"/>
    <mergeCell ref="K8:K9"/>
    <mergeCell ref="H12:H13"/>
    <mergeCell ref="B1:J1"/>
    <mergeCell ref="A4:A5"/>
    <mergeCell ref="B4:B5"/>
    <mergeCell ref="C4:C5"/>
    <mergeCell ref="D4:D5"/>
    <mergeCell ref="E4:E5"/>
    <mergeCell ref="F4:G4"/>
    <mergeCell ref="H4:I4"/>
    <mergeCell ref="J4:K4"/>
    <mergeCell ref="H2:I2"/>
    <mergeCell ref="A12:A13"/>
    <mergeCell ref="B12:B13"/>
    <mergeCell ref="A20:A21"/>
    <mergeCell ref="B20:B21"/>
    <mergeCell ref="C20:C21"/>
    <mergeCell ref="D20:D21"/>
    <mergeCell ref="A31:A32"/>
    <mergeCell ref="B31:B32"/>
    <mergeCell ref="C31:C32"/>
    <mergeCell ref="D31:D32"/>
    <mergeCell ref="A8:A9"/>
    <mergeCell ref="B8:B9"/>
    <mergeCell ref="C8:C9"/>
    <mergeCell ref="D8:D9"/>
    <mergeCell ref="C12:C13"/>
    <mergeCell ref="D12:D13"/>
    <mergeCell ref="K24:K25"/>
    <mergeCell ref="A24:A25"/>
    <mergeCell ref="B24:B25"/>
    <mergeCell ref="C24:C25"/>
    <mergeCell ref="D24:D25"/>
    <mergeCell ref="H24:H25"/>
  </mergeCells>
  <printOptions/>
  <pageMargins left="0.25" right="0.25" top="0.5729166666666666" bottom="0.75" header="0.3" footer="0.3"/>
  <pageSetup horizontalDpi="600" verticalDpi="600" orientation="landscape" paperSize="9" r:id="rId1"/>
  <headerFooter>
    <oddHeader>&amp;CКГБУ "Региональный центр оценки качества образования"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X22"/>
  <sheetViews>
    <sheetView view="pageLayout" workbookViewId="0" topLeftCell="A1">
      <selection activeCell="A1" sqref="A1:O37"/>
    </sheetView>
  </sheetViews>
  <sheetFormatPr defaultColWidth="9.00390625" defaultRowHeight="12.75"/>
  <cols>
    <col min="1" max="1" width="5.875" style="0" customWidth="1"/>
    <col min="2" max="2" width="13.875" style="0" customWidth="1"/>
    <col min="16" max="16" width="0" style="0" hidden="1" customWidth="1"/>
  </cols>
  <sheetData>
    <row r="1" spans="5:24" ht="15.75">
      <c r="E1" s="384"/>
      <c r="F1" s="384"/>
      <c r="G1" s="384"/>
      <c r="H1" s="80"/>
      <c r="I1" s="55"/>
      <c r="P1">
        <v>1</v>
      </c>
      <c r="U1" s="382"/>
      <c r="V1" s="383"/>
      <c r="W1" s="383"/>
      <c r="X1" s="383"/>
    </row>
    <row r="2" spans="2:16" ht="15.75">
      <c r="B2" s="385" t="s">
        <v>271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P2">
        <v>2</v>
      </c>
    </row>
    <row r="3" ht="12.75">
      <c r="P3">
        <v>3</v>
      </c>
    </row>
    <row r="4" spans="2:16" ht="15.75">
      <c r="B4" s="204" t="s">
        <v>238</v>
      </c>
      <c r="C4" s="387" t="str">
        <f>'СПИСОК КЛАССА'!D3</f>
        <v>МБОУ СОШ с УИОП №80 г.Хабаровска </v>
      </c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P4">
        <v>4</v>
      </c>
    </row>
    <row r="5" spans="2:16" ht="15.75">
      <c r="B5" s="204" t="s">
        <v>239</v>
      </c>
      <c r="C5" s="206" t="str">
        <f>'СПИСОК КЛАССА'!I1</f>
        <v>0402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P5">
        <v>5</v>
      </c>
    </row>
    <row r="6" spans="2:16" ht="15.75">
      <c r="B6" s="204" t="s">
        <v>293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P6">
        <v>6</v>
      </c>
    </row>
    <row r="7" ht="12.75">
      <c r="P7">
        <v>7</v>
      </c>
    </row>
    <row r="8" ht="12.75">
      <c r="P8">
        <v>8</v>
      </c>
    </row>
    <row r="9" ht="12.75">
      <c r="P9">
        <v>9</v>
      </c>
    </row>
    <row r="10" ht="12.75">
      <c r="P10">
        <v>10</v>
      </c>
    </row>
    <row r="11" ht="12.75">
      <c r="P11">
        <v>11</v>
      </c>
    </row>
    <row r="12" ht="12.75">
      <c r="P12">
        <v>12</v>
      </c>
    </row>
    <row r="13" ht="12.75">
      <c r="P13" s="77" t="s">
        <v>55</v>
      </c>
    </row>
    <row r="14" ht="12.75">
      <c r="P14" s="77" t="s">
        <v>56</v>
      </c>
    </row>
    <row r="15" ht="12.75">
      <c r="P15" s="77" t="s">
        <v>57</v>
      </c>
    </row>
    <row r="16" ht="12.75">
      <c r="P16">
        <v>14</v>
      </c>
    </row>
    <row r="17" ht="12.75">
      <c r="P17">
        <v>15</v>
      </c>
    </row>
    <row r="18" ht="12.75">
      <c r="P18">
        <v>16</v>
      </c>
    </row>
    <row r="19" ht="12.75">
      <c r="P19">
        <v>17</v>
      </c>
    </row>
    <row r="20" spans="5:16" ht="15.75">
      <c r="E20" s="384"/>
      <c r="F20" s="384"/>
      <c r="G20" s="384"/>
      <c r="P20">
        <v>18</v>
      </c>
    </row>
    <row r="21" ht="12.75">
      <c r="P21">
        <v>19</v>
      </c>
    </row>
    <row r="22" ht="12.75">
      <c r="P22">
        <v>20</v>
      </c>
    </row>
  </sheetData>
  <sheetProtection password="C455" sheet="1" objects="1" scenarios="1" selectLockedCells="1" selectUnlockedCells="1"/>
  <mergeCells count="5">
    <mergeCell ref="U1:X1"/>
    <mergeCell ref="E20:G20"/>
    <mergeCell ref="E1:G1"/>
    <mergeCell ref="B2:N2"/>
    <mergeCell ref="C4:N4"/>
  </mergeCells>
  <printOptions/>
  <pageMargins left="0.25" right="0.25" top="0.75" bottom="0.75" header="0.3" footer="0.3"/>
  <pageSetup horizontalDpi="600" verticalDpi="600" orientation="landscape" paperSize="9" r:id="rId2"/>
  <headerFooter>
    <oddHeader>&amp;CКГБУ "Региональный центр оценки качества образования"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O26"/>
  <sheetViews>
    <sheetView view="pageLayout" workbookViewId="0" topLeftCell="A1">
      <selection activeCell="P22" sqref="P22"/>
    </sheetView>
  </sheetViews>
  <sheetFormatPr defaultColWidth="9.00390625" defaultRowHeight="12.75"/>
  <cols>
    <col min="1" max="1" width="5.625" style="0" customWidth="1"/>
    <col min="2" max="2" width="11.875" style="0" customWidth="1"/>
    <col min="15" max="15" width="0" style="0" hidden="1" customWidth="1"/>
  </cols>
  <sheetData>
    <row r="2" spans="2:14" ht="15.75">
      <c r="B2" s="385" t="s">
        <v>271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</row>
    <row r="4" spans="2:13" ht="15.75">
      <c r="B4" s="204" t="s">
        <v>238</v>
      </c>
      <c r="C4" s="387" t="str">
        <f>'СПИСОК КЛАССА'!D3</f>
        <v>МБОУ СОШ с УИОП №80 г.Хабаровска </v>
      </c>
      <c r="D4" s="387"/>
      <c r="E4" s="387"/>
      <c r="F4" s="387"/>
      <c r="G4" s="387"/>
      <c r="H4" s="387"/>
      <c r="I4" s="387"/>
      <c r="J4" s="387"/>
      <c r="K4" s="387"/>
      <c r="L4" s="387"/>
      <c r="M4" s="387"/>
    </row>
    <row r="5" spans="2:15" ht="15.75">
      <c r="B5" s="204" t="s">
        <v>239</v>
      </c>
      <c r="C5" s="206" t="str">
        <f>'СПИСОК КЛАССА'!I1</f>
        <v>0402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O5">
        <v>1</v>
      </c>
    </row>
    <row r="6" spans="2:15" ht="15.75">
      <c r="B6" s="204" t="s">
        <v>294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O6">
        <v>2</v>
      </c>
    </row>
    <row r="7" ht="12.75">
      <c r="O7">
        <v>3</v>
      </c>
    </row>
    <row r="8" ht="12.75">
      <c r="O8">
        <v>4</v>
      </c>
    </row>
    <row r="9" ht="12.75">
      <c r="O9">
        <v>5</v>
      </c>
    </row>
    <row r="10" ht="12.75">
      <c r="O10">
        <v>6</v>
      </c>
    </row>
    <row r="11" ht="12.75">
      <c r="O11">
        <v>7</v>
      </c>
    </row>
    <row r="12" ht="12.75">
      <c r="O12">
        <v>8</v>
      </c>
    </row>
    <row r="13" ht="12.75">
      <c r="O13">
        <v>9</v>
      </c>
    </row>
    <row r="14" ht="12.75">
      <c r="O14">
        <v>10</v>
      </c>
    </row>
    <row r="15" ht="12.75">
      <c r="O15">
        <v>11</v>
      </c>
    </row>
    <row r="16" ht="12.75">
      <c r="O16">
        <v>12</v>
      </c>
    </row>
    <row r="17" ht="12.75">
      <c r="O17">
        <v>13</v>
      </c>
    </row>
    <row r="18" ht="12.75">
      <c r="O18">
        <v>14</v>
      </c>
    </row>
    <row r="19" ht="12.75">
      <c r="O19">
        <v>15</v>
      </c>
    </row>
    <row r="20" ht="12.75">
      <c r="O20">
        <v>16</v>
      </c>
    </row>
    <row r="21" ht="12.75">
      <c r="O21" s="77" t="s">
        <v>62</v>
      </c>
    </row>
    <row r="22" ht="12.75">
      <c r="O22" s="77" t="s">
        <v>63</v>
      </c>
    </row>
    <row r="23" ht="12.75">
      <c r="O23" s="77" t="s">
        <v>64</v>
      </c>
    </row>
    <row r="24" ht="12.75">
      <c r="O24">
        <v>18</v>
      </c>
    </row>
    <row r="25" ht="12.75">
      <c r="O25">
        <v>19</v>
      </c>
    </row>
    <row r="26" ht="12.75">
      <c r="O26">
        <v>20</v>
      </c>
    </row>
  </sheetData>
  <sheetProtection password="C455" sheet="1" objects="1" scenarios="1" selectLockedCells="1" selectUnlockedCells="1"/>
  <mergeCells count="2">
    <mergeCell ref="B2:N2"/>
    <mergeCell ref="C4:M4"/>
  </mergeCells>
  <printOptions/>
  <pageMargins left="0.25" right="0.25" top="0.75" bottom="0.75" header="0.3" footer="0.3"/>
  <pageSetup horizontalDpi="600" verticalDpi="600" orientation="landscape" paperSize="9" r:id="rId2"/>
  <headerFooter>
    <oddHeader>&amp;CКГБУ "Региональный центр оценки качества образования"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6"/>
  <sheetViews>
    <sheetView view="pageLayout" workbookViewId="0" topLeftCell="A25">
      <selection activeCell="G10" sqref="G10"/>
    </sheetView>
  </sheetViews>
  <sheetFormatPr defaultColWidth="9.00390625" defaultRowHeight="12.75"/>
  <cols>
    <col min="1" max="1" width="4.00390625" style="0" customWidth="1"/>
    <col min="2" max="2" width="11.25390625" style="0" customWidth="1"/>
    <col min="3" max="3" width="23.75390625" style="0" customWidth="1"/>
    <col min="4" max="4" width="31.25390625" style="0" customWidth="1"/>
    <col min="5" max="5" width="21.75390625" style="0" customWidth="1"/>
    <col min="6" max="6" width="32.375" style="0" customWidth="1"/>
  </cols>
  <sheetData>
    <row r="1" spans="2:13" s="82" customFormat="1" ht="15.75" customHeight="1">
      <c r="B1" s="390" t="s">
        <v>285</v>
      </c>
      <c r="C1" s="390"/>
      <c r="D1" s="390"/>
      <c r="E1" s="390"/>
      <c r="F1" s="390"/>
      <c r="G1" s="85"/>
      <c r="H1" s="85"/>
      <c r="I1" s="85"/>
      <c r="J1" s="83"/>
      <c r="K1" s="83"/>
      <c r="L1" s="83"/>
      <c r="M1" s="83"/>
    </row>
    <row r="2" spans="2:14" ht="26.25" customHeight="1">
      <c r="B2" s="214" t="s">
        <v>238</v>
      </c>
      <c r="C2" s="387" t="str">
        <f>'СПИСОК КЛАССА'!D3</f>
        <v>МБОУ СОШ с УИОП №80 г.Хабаровска </v>
      </c>
      <c r="D2" s="387"/>
      <c r="E2" s="387"/>
      <c r="F2" s="387"/>
      <c r="G2" s="215"/>
      <c r="H2" s="55"/>
      <c r="I2" s="55"/>
      <c r="J2" s="55"/>
      <c r="K2" s="55"/>
      <c r="L2" s="55"/>
      <c r="M2" s="55"/>
      <c r="N2" s="55"/>
    </row>
    <row r="3" spans="2:7" ht="15.75">
      <c r="B3" s="204" t="s">
        <v>239</v>
      </c>
      <c r="C3" s="206" t="str">
        <f>'СПИСОК КЛАССА'!I1</f>
        <v>0402</v>
      </c>
      <c r="D3" s="221"/>
      <c r="E3" s="221"/>
      <c r="F3" s="221"/>
      <c r="G3" s="221"/>
    </row>
    <row r="4" spans="2:6" ht="54.75" customHeight="1">
      <c r="B4" s="222"/>
      <c r="C4" s="186"/>
      <c r="D4" s="180" t="s">
        <v>272</v>
      </c>
      <c r="E4" s="389" t="s">
        <v>281</v>
      </c>
      <c r="F4" s="389"/>
    </row>
    <row r="5" spans="2:6" ht="66.75" customHeight="1">
      <c r="B5" s="237"/>
      <c r="C5" s="180" t="s">
        <v>273</v>
      </c>
      <c r="D5" s="180" t="s">
        <v>274</v>
      </c>
      <c r="E5" s="180" t="s">
        <v>275</v>
      </c>
      <c r="F5" s="180" t="s">
        <v>276</v>
      </c>
    </row>
    <row r="6" spans="2:6" ht="21" customHeight="1">
      <c r="B6" s="238" t="s">
        <v>277</v>
      </c>
      <c r="C6" s="239">
        <f>SUM(Класс!AC17:AC56)/(Вариант1!A15+Вариант2!A15+Вариант3!A15+Вариант4!A15)</f>
        <v>0.7841880341880342</v>
      </c>
      <c r="D6" s="240">
        <f>COUNTIF(Класс!AE16:AE55,"&lt;50%")/(Вариант1!A15+Вариант2!A15+Вариант3!A15+Вариант4!A15)</f>
        <v>0.045454545454545456</v>
      </c>
      <c r="E6" s="240">
        <f>COUNTIF(Класс!AE16:AE55,"&gt;=50%")/(Вариант1!A15+Вариант2!A15+Вариант3!A15+Вариант4!A15)</f>
        <v>0.9545454545454546</v>
      </c>
      <c r="F6" s="240">
        <f>COUNTIF(Класс!AE16:AE55,"&gt;=65%")/(Вариант1!A15+Вариант2!A15+Вариант3!A15+Вариант4!A15)</f>
        <v>0.9545454545454546</v>
      </c>
    </row>
  </sheetData>
  <sheetProtection password="C455" sheet="1" objects="1" scenarios="1" selectLockedCells="1" selectUnlockedCells="1"/>
  <mergeCells count="3">
    <mergeCell ref="E4:F4"/>
    <mergeCell ref="B1:F1"/>
    <mergeCell ref="C2:F2"/>
  </mergeCells>
  <printOptions/>
  <pageMargins left="0.7" right="0.7" top="0.5104166666666666" bottom="0.75" header="0.3" footer="0.3"/>
  <pageSetup horizontalDpi="600" verticalDpi="600" orientation="landscape" paperSize="9" r:id="rId2"/>
  <headerFooter>
    <oddHeader>&amp;CКГБУ "Региональный центр оценки качества образования"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158"/>
  <sheetViews>
    <sheetView zoomScale="76" zoomScaleNormal="76" zoomScalePageLayoutView="0" workbookViewId="0" topLeftCell="C7">
      <selection activeCell="F37" sqref="F37"/>
    </sheetView>
  </sheetViews>
  <sheetFormatPr defaultColWidth="9.00390625" defaultRowHeight="12.75"/>
  <cols>
    <col min="1" max="1" width="2.375" style="1" hidden="1" customWidth="1"/>
    <col min="2" max="2" width="6.875" style="1" hidden="1" customWidth="1"/>
    <col min="3" max="3" width="4.25390625" style="1" bestFit="1" customWidth="1"/>
    <col min="4" max="4" width="31.625" style="1" customWidth="1"/>
    <col min="5" max="5" width="5.125" style="1" hidden="1" customWidth="1"/>
    <col min="6" max="7" width="5.125" style="1" customWidth="1"/>
    <col min="8" max="8" width="4.875" style="1" customWidth="1"/>
    <col min="9" max="9" width="5.125" style="1" customWidth="1"/>
    <col min="10" max="10" width="5.375" style="1" customWidth="1"/>
    <col min="11" max="11" width="5.00390625" style="1" customWidth="1"/>
    <col min="12" max="12" width="4.625" style="1" customWidth="1"/>
    <col min="13" max="13" width="4.875" style="1" customWidth="1"/>
    <col min="14" max="14" width="4.75390625" style="1" customWidth="1"/>
    <col min="15" max="15" width="5.375" style="1" customWidth="1"/>
    <col min="16" max="16" width="5.00390625" style="1" customWidth="1"/>
    <col min="17" max="17" width="5.25390625" style="1" customWidth="1"/>
    <col min="18" max="19" width="5.625" style="1" customWidth="1"/>
    <col min="20" max="20" width="5.375" style="1" customWidth="1"/>
    <col min="21" max="21" width="5.25390625" style="1" customWidth="1"/>
    <col min="22" max="22" width="5.125" style="1" customWidth="1"/>
    <col min="23" max="24" width="5.00390625" style="1" customWidth="1"/>
    <col min="25" max="25" width="5.125" style="1" customWidth="1"/>
    <col min="26" max="26" width="5.625" style="1" customWidth="1"/>
    <col min="27" max="27" width="5.375" style="1" customWidth="1"/>
    <col min="28" max="28" width="5.00390625" style="1" customWidth="1"/>
    <col min="29" max="29" width="7.625" style="1" customWidth="1"/>
    <col min="30" max="38" width="3.00390625" style="1" hidden="1" customWidth="1"/>
    <col min="39" max="41" width="4.00390625" style="1" hidden="1" customWidth="1"/>
    <col min="42" max="44" width="6.00390625" style="1" hidden="1" customWidth="1"/>
    <col min="45" max="51" width="4.00390625" style="1" hidden="1" customWidth="1"/>
    <col min="52" max="52" width="4.125" style="1" hidden="1" customWidth="1"/>
    <col min="53" max="54" width="4.75390625" style="1" customWidth="1"/>
    <col min="55" max="55" width="3.25390625" style="1" customWidth="1"/>
    <col min="56" max="16384" width="9.125" style="1" customWidth="1"/>
  </cols>
  <sheetData>
    <row r="1" spans="1:93" ht="17.25" customHeight="1">
      <c r="A1" s="103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</row>
    <row r="2" spans="1:93" ht="23.25" customHeight="1">
      <c r="A2" s="103"/>
      <c r="B2" s="132"/>
      <c r="C2" s="133"/>
      <c r="D2" s="308"/>
      <c r="E2" s="308"/>
      <c r="F2" s="309"/>
      <c r="G2" s="134" t="s">
        <v>207</v>
      </c>
      <c r="H2" s="135"/>
      <c r="I2" s="308" t="s">
        <v>0</v>
      </c>
      <c r="J2" s="308"/>
      <c r="K2" s="303" t="str">
        <f>IF(NOT(ISBLANK('СПИСОК КЛАССА'!G1)),'СПИСОК КЛАССА'!G1,"")</f>
        <v>138034</v>
      </c>
      <c r="L2" s="304"/>
      <c r="M2" s="136"/>
      <c r="N2" s="308" t="s">
        <v>1</v>
      </c>
      <c r="O2" s="308"/>
      <c r="P2" s="303" t="str">
        <f>IF(NOT(ISBLANK('СПИСОК КЛАССА'!I1)),'СПИСОК КЛАССА'!I1,"")</f>
        <v>0402</v>
      </c>
      <c r="Q2" s="307"/>
      <c r="R2" s="136"/>
      <c r="S2" s="136"/>
      <c r="T2" s="136"/>
      <c r="U2" s="136"/>
      <c r="V2" s="293"/>
      <c r="W2" s="294"/>
      <c r="X2" s="137"/>
      <c r="Y2" s="132"/>
      <c r="Z2" s="132"/>
      <c r="AA2" s="132"/>
      <c r="AB2" s="132"/>
      <c r="AC2" s="132"/>
      <c r="AD2" s="6"/>
      <c r="AE2" s="7"/>
      <c r="AF2" s="7"/>
      <c r="AG2" s="7"/>
      <c r="AH2" s="7"/>
      <c r="AI2" s="7"/>
      <c r="AJ2" s="7"/>
      <c r="AK2" s="7"/>
      <c r="AL2" s="7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</row>
    <row r="3" spans="1:93" ht="12.75">
      <c r="A3" s="103"/>
      <c r="B3" s="132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</row>
    <row r="4" spans="1:93" s="3" customFormat="1" ht="27.75" customHeight="1">
      <c r="A4" s="140"/>
      <c r="B4" s="141"/>
      <c r="C4" s="141"/>
      <c r="D4" s="165" t="s">
        <v>287</v>
      </c>
      <c r="E4" s="142"/>
      <c r="F4" s="141"/>
      <c r="G4" s="305" t="str">
        <f>IF(NOT(ISBLANK('СПИСОК КЛАССА'!D3)),'СПИСОК КЛАССА'!D3,"")</f>
        <v>МБОУ СОШ с УИОП №80 г.Хабаровска </v>
      </c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143"/>
      <c r="Z4" s="143"/>
      <c r="AA4" s="143"/>
      <c r="AB4" s="143"/>
      <c r="AC4" s="143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ht="13.5" thickBot="1">
      <c r="A5" s="103"/>
      <c r="B5" s="132"/>
      <c r="C5" s="144"/>
      <c r="D5" s="141"/>
      <c r="E5" s="141"/>
      <c r="F5" s="132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</row>
    <row r="6" spans="1:93" ht="17.25" customHeight="1" thickBot="1">
      <c r="A6" s="103"/>
      <c r="B6" s="132"/>
      <c r="C6" s="132"/>
      <c r="D6" s="145" t="s">
        <v>16</v>
      </c>
      <c r="E6" s="145"/>
      <c r="F6" s="132"/>
      <c r="G6" s="146">
        <f>COUNTA('СПИСОК КЛАССА'!B12:'СПИСОК КЛАССА'!B55)</f>
        <v>22</v>
      </c>
      <c r="H6" s="132"/>
      <c r="I6" s="132"/>
      <c r="J6" s="147"/>
      <c r="K6" s="147"/>
      <c r="L6" s="132"/>
      <c r="M6" s="145" t="s">
        <v>17</v>
      </c>
      <c r="N6" s="295">
        <v>41382</v>
      </c>
      <c r="O6" s="296"/>
      <c r="P6" s="296"/>
      <c r="Q6" s="296"/>
      <c r="R6" s="296"/>
      <c r="S6" s="139"/>
      <c r="T6" s="139"/>
      <c r="U6" s="139"/>
      <c r="V6" s="139"/>
      <c r="W6" s="103"/>
      <c r="X6" s="103"/>
      <c r="Y6" s="103"/>
      <c r="Z6" s="103"/>
      <c r="AA6" s="148" t="s">
        <v>18</v>
      </c>
      <c r="AB6" s="149" t="s">
        <v>346</v>
      </c>
      <c r="AC6" s="150"/>
      <c r="AD6" s="16"/>
      <c r="AE6" s="6"/>
      <c r="AF6" s="6"/>
      <c r="AG6" s="6"/>
      <c r="AH6" s="6"/>
      <c r="AI6" s="6"/>
      <c r="AJ6" s="6"/>
      <c r="AK6" s="6"/>
      <c r="AL6" s="6"/>
      <c r="AM6" s="6"/>
      <c r="AN6" s="8"/>
      <c r="AO6" s="8"/>
      <c r="AP6" s="8"/>
      <c r="AQ6" s="8"/>
      <c r="AR6" s="8"/>
      <c r="AS6" s="8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</row>
    <row r="7" spans="1:93" ht="12.75">
      <c r="A7" s="103"/>
      <c r="B7" s="132"/>
      <c r="C7" s="151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</row>
    <row r="8" spans="1:93" ht="16.5" thickBot="1">
      <c r="A8" s="299" t="s">
        <v>51</v>
      </c>
      <c r="B8" s="300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/>
      <c r="AP8" s="26"/>
      <c r="AQ8" s="26"/>
      <c r="AR8" s="26"/>
      <c r="AS8" s="26"/>
      <c r="AT8" s="26"/>
      <c r="AU8" s="26"/>
      <c r="AV8" s="2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</row>
    <row r="9" spans="1:75" ht="15.75" customHeight="1">
      <c r="A9" s="152"/>
      <c r="B9" s="290" t="s">
        <v>2</v>
      </c>
      <c r="C9" s="292" t="s">
        <v>19</v>
      </c>
      <c r="D9" s="289" t="s">
        <v>3</v>
      </c>
      <c r="E9" s="179"/>
      <c r="F9" s="297" t="s">
        <v>26</v>
      </c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302" t="s">
        <v>22</v>
      </c>
      <c r="AC9" s="302" t="s">
        <v>23</v>
      </c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</row>
    <row r="10" spans="1:75" ht="76.5" customHeight="1">
      <c r="A10" s="153"/>
      <c r="B10" s="291"/>
      <c r="C10" s="292"/>
      <c r="D10" s="289"/>
      <c r="E10" s="179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302"/>
      <c r="AC10" s="302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</row>
    <row r="11" spans="1:75" ht="13.5" thickBot="1">
      <c r="A11" s="153"/>
      <c r="B11" s="291"/>
      <c r="C11" s="292"/>
      <c r="D11" s="289"/>
      <c r="E11" s="179"/>
      <c r="F11" s="183">
        <v>1</v>
      </c>
      <c r="G11" s="183">
        <v>2</v>
      </c>
      <c r="H11" s="183">
        <v>3</v>
      </c>
      <c r="I11" s="183">
        <v>4</v>
      </c>
      <c r="J11" s="183">
        <v>5</v>
      </c>
      <c r="K11" s="183">
        <v>6</v>
      </c>
      <c r="L11" s="183">
        <v>7</v>
      </c>
      <c r="M11" s="183">
        <v>8</v>
      </c>
      <c r="N11" s="183">
        <v>9</v>
      </c>
      <c r="O11" s="183">
        <v>10</v>
      </c>
      <c r="P11" s="183">
        <v>11</v>
      </c>
      <c r="Q11" s="183">
        <v>12</v>
      </c>
      <c r="R11" s="184" t="s">
        <v>55</v>
      </c>
      <c r="S11" s="184" t="s">
        <v>56</v>
      </c>
      <c r="T11" s="184" t="s">
        <v>57</v>
      </c>
      <c r="U11" s="183">
        <v>14</v>
      </c>
      <c r="V11" s="183">
        <v>15</v>
      </c>
      <c r="W11" s="183">
        <v>16</v>
      </c>
      <c r="X11" s="183">
        <v>17</v>
      </c>
      <c r="Y11" s="183">
        <v>18</v>
      </c>
      <c r="Z11" s="183">
        <v>19</v>
      </c>
      <c r="AA11" s="183">
        <v>20</v>
      </c>
      <c r="AB11" s="302"/>
      <c r="AC11" s="302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</row>
    <row r="12" spans="1:75" ht="14.25" hidden="1">
      <c r="A12" s="153"/>
      <c r="B12" s="166"/>
      <c r="C12" s="172"/>
      <c r="D12" s="173"/>
      <c r="E12" s="171"/>
      <c r="F12" s="154"/>
      <c r="G12" s="154"/>
      <c r="H12" s="154">
        <f>COUNTIF(H16:H55,2)</f>
        <v>4</v>
      </c>
      <c r="I12" s="154"/>
      <c r="J12" s="154"/>
      <c r="K12" s="154">
        <f>COUNTIF(K16:K55,2)</f>
        <v>4</v>
      </c>
      <c r="L12" s="154"/>
      <c r="M12" s="154"/>
      <c r="N12" s="154"/>
      <c r="O12" s="154"/>
      <c r="P12" s="154"/>
      <c r="Q12" s="154"/>
      <c r="R12" s="155"/>
      <c r="S12" s="155"/>
      <c r="T12" s="155"/>
      <c r="U12" s="154"/>
      <c r="V12" s="154"/>
      <c r="W12" s="154"/>
      <c r="X12" s="154">
        <f>COUNTIF(X16:X55,2)</f>
        <v>5</v>
      </c>
      <c r="Y12" s="154"/>
      <c r="Z12" s="154"/>
      <c r="AA12" s="154">
        <f>COUNTIF(AA16:AA55,2)</f>
        <v>2</v>
      </c>
      <c r="AB12" s="174"/>
      <c r="AC12" s="1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</row>
    <row r="13" spans="1:75" ht="14.25" hidden="1">
      <c r="A13" s="153"/>
      <c r="B13" s="166"/>
      <c r="C13" s="172"/>
      <c r="D13" s="173" t="s">
        <v>208</v>
      </c>
      <c r="E13" s="171"/>
      <c r="F13" s="154">
        <f>COUNTIF(F16:F55,1)</f>
        <v>6</v>
      </c>
      <c r="G13" s="154">
        <f aca="true" t="shared" si="0" ref="G13:Z13">COUNTIF(G16:G55,1)</f>
        <v>6</v>
      </c>
      <c r="H13" s="154">
        <f>COUNTIF(H16:H55,1)</f>
        <v>2</v>
      </c>
      <c r="I13" s="154">
        <f t="shared" si="0"/>
        <v>5</v>
      </c>
      <c r="J13" s="154">
        <f t="shared" si="0"/>
        <v>6</v>
      </c>
      <c r="K13" s="154">
        <f>COUNTIF(K16:K55,1)</f>
        <v>1</v>
      </c>
      <c r="L13" s="154">
        <f t="shared" si="0"/>
        <v>6</v>
      </c>
      <c r="M13" s="154">
        <f t="shared" si="0"/>
        <v>6</v>
      </c>
      <c r="N13" s="154">
        <f t="shared" si="0"/>
        <v>6</v>
      </c>
      <c r="O13" s="154">
        <f t="shared" si="0"/>
        <v>5</v>
      </c>
      <c r="P13" s="154">
        <f t="shared" si="0"/>
        <v>6</v>
      </c>
      <c r="Q13" s="154">
        <f t="shared" si="0"/>
        <v>6</v>
      </c>
      <c r="R13" s="154">
        <f t="shared" si="0"/>
        <v>4</v>
      </c>
      <c r="S13" s="154">
        <f t="shared" si="0"/>
        <v>5</v>
      </c>
      <c r="T13" s="154">
        <f t="shared" si="0"/>
        <v>6</v>
      </c>
      <c r="U13" s="154">
        <f t="shared" si="0"/>
        <v>6</v>
      </c>
      <c r="V13" s="154">
        <f t="shared" si="0"/>
        <v>6</v>
      </c>
      <c r="W13" s="154">
        <f t="shared" si="0"/>
        <v>6</v>
      </c>
      <c r="X13" s="154">
        <f>COUNTIF(X16:X55,1)</f>
        <v>1</v>
      </c>
      <c r="Y13" s="154">
        <f t="shared" si="0"/>
        <v>5</v>
      </c>
      <c r="Z13" s="154">
        <f t="shared" si="0"/>
        <v>6</v>
      </c>
      <c r="AA13" s="154">
        <f>COUNTIF(AA16:AA55,1)</f>
        <v>2</v>
      </c>
      <c r="AB13" s="174"/>
      <c r="AC13" s="1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</row>
    <row r="14" spans="1:75" ht="14.25" hidden="1">
      <c r="A14" s="153"/>
      <c r="B14" s="166"/>
      <c r="C14" s="172"/>
      <c r="D14" s="173" t="s">
        <v>209</v>
      </c>
      <c r="E14" s="171"/>
      <c r="F14" s="154">
        <f>COUNTIF(F16:F55,0)</f>
        <v>0</v>
      </c>
      <c r="G14" s="154">
        <f aca="true" t="shared" si="1" ref="G14:AA14">COUNTIF(G16:G55,0)</f>
        <v>0</v>
      </c>
      <c r="H14" s="154">
        <f t="shared" si="1"/>
        <v>0</v>
      </c>
      <c r="I14" s="154">
        <f t="shared" si="1"/>
        <v>1</v>
      </c>
      <c r="J14" s="154">
        <f t="shared" si="1"/>
        <v>0</v>
      </c>
      <c r="K14" s="154">
        <f t="shared" si="1"/>
        <v>1</v>
      </c>
      <c r="L14" s="154">
        <f t="shared" si="1"/>
        <v>0</v>
      </c>
      <c r="M14" s="154">
        <f t="shared" si="1"/>
        <v>0</v>
      </c>
      <c r="N14" s="154">
        <f t="shared" si="1"/>
        <v>0</v>
      </c>
      <c r="O14" s="154">
        <f t="shared" si="1"/>
        <v>1</v>
      </c>
      <c r="P14" s="154">
        <f t="shared" si="1"/>
        <v>0</v>
      </c>
      <c r="Q14" s="154">
        <f t="shared" si="1"/>
        <v>0</v>
      </c>
      <c r="R14" s="154">
        <f t="shared" si="1"/>
        <v>2</v>
      </c>
      <c r="S14" s="154">
        <f t="shared" si="1"/>
        <v>1</v>
      </c>
      <c r="T14" s="154">
        <f t="shared" si="1"/>
        <v>0</v>
      </c>
      <c r="U14" s="154">
        <f t="shared" si="1"/>
        <v>0</v>
      </c>
      <c r="V14" s="154">
        <f t="shared" si="1"/>
        <v>0</v>
      </c>
      <c r="W14" s="154">
        <f t="shared" si="1"/>
        <v>0</v>
      </c>
      <c r="X14" s="154">
        <f t="shared" si="1"/>
        <v>0</v>
      </c>
      <c r="Y14" s="154">
        <f t="shared" si="1"/>
        <v>1</v>
      </c>
      <c r="Z14" s="154">
        <f t="shared" si="1"/>
        <v>0</v>
      </c>
      <c r="AA14" s="154">
        <f t="shared" si="1"/>
        <v>2</v>
      </c>
      <c r="AB14" s="174"/>
      <c r="AC14" s="1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</row>
    <row r="15" spans="1:75" ht="29.25" hidden="1" thickBot="1">
      <c r="A15" s="153">
        <f>SUM(A16:A55)</f>
        <v>6</v>
      </c>
      <c r="B15" s="167" t="s">
        <v>2</v>
      </c>
      <c r="C15" s="175" t="s">
        <v>27</v>
      </c>
      <c r="D15" s="176" t="s">
        <v>210</v>
      </c>
      <c r="E15" s="177" t="s">
        <v>29</v>
      </c>
      <c r="F15" s="156">
        <f>COUNTIF(F16:F55,"N")</f>
        <v>0</v>
      </c>
      <c r="G15" s="156">
        <f>COUNTIF(G16:G55,"N")</f>
        <v>0</v>
      </c>
      <c r="H15" s="156">
        <f aca="true" t="shared" si="2" ref="H15:AA15">COUNTIF(H16:H55,"N")</f>
        <v>0</v>
      </c>
      <c r="I15" s="156">
        <f t="shared" si="2"/>
        <v>0</v>
      </c>
      <c r="J15" s="156">
        <f t="shared" si="2"/>
        <v>0</v>
      </c>
      <c r="K15" s="156">
        <f t="shared" si="2"/>
        <v>0</v>
      </c>
      <c r="L15" s="156">
        <f t="shared" si="2"/>
        <v>0</v>
      </c>
      <c r="M15" s="156">
        <f t="shared" si="2"/>
        <v>0</v>
      </c>
      <c r="N15" s="156">
        <f t="shared" si="2"/>
        <v>0</v>
      </c>
      <c r="O15" s="156">
        <f t="shared" si="2"/>
        <v>0</v>
      </c>
      <c r="P15" s="156">
        <f t="shared" si="2"/>
        <v>0</v>
      </c>
      <c r="Q15" s="156">
        <f t="shared" si="2"/>
        <v>0</v>
      </c>
      <c r="R15" s="156">
        <f t="shared" si="2"/>
        <v>0</v>
      </c>
      <c r="S15" s="156">
        <f t="shared" si="2"/>
        <v>0</v>
      </c>
      <c r="T15" s="156">
        <f t="shared" si="2"/>
        <v>0</v>
      </c>
      <c r="U15" s="156">
        <f t="shared" si="2"/>
        <v>0</v>
      </c>
      <c r="V15" s="156">
        <f t="shared" si="2"/>
        <v>0</v>
      </c>
      <c r="W15" s="156">
        <f t="shared" si="2"/>
        <v>0</v>
      </c>
      <c r="X15" s="156">
        <f t="shared" si="2"/>
        <v>0</v>
      </c>
      <c r="Y15" s="156">
        <f t="shared" si="2"/>
        <v>0</v>
      </c>
      <c r="Z15" s="156">
        <f t="shared" si="2"/>
        <v>0</v>
      </c>
      <c r="AA15" s="156">
        <f t="shared" si="2"/>
        <v>0</v>
      </c>
      <c r="AB15" s="174" t="s">
        <v>28</v>
      </c>
      <c r="AC15" s="178" t="s">
        <v>30</v>
      </c>
      <c r="AD15" s="131" t="s">
        <v>32</v>
      </c>
      <c r="AE15" s="20" t="s">
        <v>33</v>
      </c>
      <c r="AF15" s="20" t="s">
        <v>34</v>
      </c>
      <c r="AG15" s="20" t="s">
        <v>35</v>
      </c>
      <c r="AH15" s="20" t="s">
        <v>36</v>
      </c>
      <c r="AI15" s="20" t="s">
        <v>37</v>
      </c>
      <c r="AJ15" s="20" t="s">
        <v>38</v>
      </c>
      <c r="AK15" s="20" t="s">
        <v>39</v>
      </c>
      <c r="AL15" s="20" t="s">
        <v>40</v>
      </c>
      <c r="AM15" s="20" t="s">
        <v>41</v>
      </c>
      <c r="AN15" s="20" t="s">
        <v>42</v>
      </c>
      <c r="AO15" s="20" t="s">
        <v>43</v>
      </c>
      <c r="AP15" s="20" t="s">
        <v>58</v>
      </c>
      <c r="AQ15" s="20" t="s">
        <v>59</v>
      </c>
      <c r="AR15" s="20" t="s">
        <v>60</v>
      </c>
      <c r="AS15" s="20" t="s">
        <v>44</v>
      </c>
      <c r="AT15" s="20" t="s">
        <v>45</v>
      </c>
      <c r="AU15" s="20" t="s">
        <v>46</v>
      </c>
      <c r="AV15" s="20" t="s">
        <v>47</v>
      </c>
      <c r="AW15" s="20" t="s">
        <v>48</v>
      </c>
      <c r="AX15" s="20" t="s">
        <v>49</v>
      </c>
      <c r="AY15" s="20" t="s">
        <v>50</v>
      </c>
      <c r="AZ15" s="6" t="s">
        <v>21</v>
      </c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</row>
    <row r="16" spans="1:75" ht="12.75" customHeight="1">
      <c r="A16" s="157">
        <f>IF('СПИСОК КЛАССА'!I12=1,1,0)</f>
        <v>0</v>
      </c>
      <c r="B16" s="168">
        <v>1</v>
      </c>
      <c r="C16" s="163">
        <f>IF(NOT(ISBLANK('СПИСОК КЛАССА'!B12)),'СПИСОК КЛАССА'!B12,"")</f>
        <v>1</v>
      </c>
      <c r="D16" s="163">
        <f>IF(NOT(ISBLANK('СПИСОК КЛАССА'!C12)),IF($A16=1,'СПИСОК КЛАССА'!C12,"УЧЕНИК НЕ ВЫПОЛНЯЛ РАБОТУ"),"")</f>
      </c>
      <c r="E16" s="163">
        <v>1</v>
      </c>
      <c r="F16" s="159"/>
      <c r="G16" s="159"/>
      <c r="H16" s="160"/>
      <c r="I16" s="159"/>
      <c r="J16" s="159"/>
      <c r="K16" s="160"/>
      <c r="L16" s="160"/>
      <c r="M16" s="161"/>
      <c r="N16" s="161"/>
      <c r="O16" s="161"/>
      <c r="P16" s="161"/>
      <c r="Q16" s="161"/>
      <c r="R16" s="160"/>
      <c r="S16" s="160"/>
      <c r="T16" s="160"/>
      <c r="U16" s="160"/>
      <c r="V16" s="161"/>
      <c r="W16" s="161"/>
      <c r="X16" s="160"/>
      <c r="Y16" s="160"/>
      <c r="Z16" s="160"/>
      <c r="AA16" s="160"/>
      <c r="AB16" s="181">
        <f>IF(AND(OR($C16&lt;&gt;"",$D16&lt;&gt;""),$A16=1,$AB$6="ДА"),SUM(F16:AA16),"")</f>
      </c>
      <c r="AC16" s="182">
        <f>IF(AND(OR($C16&lt;&gt;"",$D16&lt;&gt;""),$A16=1,$AB$6="ДА"),AB16/26,"")</f>
      </c>
      <c r="AD16" s="24">
        <f>IF(F16=2,1,0)</f>
        <v>0</v>
      </c>
      <c r="AE16" s="21">
        <f>IF(G16=1,1,0)</f>
        <v>0</v>
      </c>
      <c r="AF16" s="27">
        <f>IF(H16="N",0,H16)</f>
        <v>0</v>
      </c>
      <c r="AG16" s="21">
        <f>IF(I16=3,1,0)</f>
        <v>0</v>
      </c>
      <c r="AH16" s="21">
        <f>IF(J16=4,1,0)</f>
        <v>0</v>
      </c>
      <c r="AI16" s="27">
        <f>IF(K16="N",0,K16)</f>
        <v>0</v>
      </c>
      <c r="AJ16" s="27">
        <f>IF(L16="N",0,L16)</f>
        <v>0</v>
      </c>
      <c r="AK16" s="21">
        <f>IF(M16=3,1,0)</f>
        <v>0</v>
      </c>
      <c r="AL16" s="21">
        <f>IF(N16=4,1,0)</f>
        <v>0</v>
      </c>
      <c r="AM16" s="21">
        <f>IF(O16=3,1,0)</f>
        <v>0</v>
      </c>
      <c r="AN16" s="21">
        <f>IF(P16=2,1,0)</f>
        <v>0</v>
      </c>
      <c r="AO16" s="21">
        <f>IF(Q16=1,1,0)</f>
        <v>0</v>
      </c>
      <c r="AP16" s="27">
        <f>IF(R16="N",0,R16)</f>
        <v>0</v>
      </c>
      <c r="AQ16" s="27">
        <f>IF(S16="N",0,S16)</f>
        <v>0</v>
      </c>
      <c r="AR16" s="27">
        <f>IF(T16="N",0,T16)</f>
        <v>0</v>
      </c>
      <c r="AS16" s="27">
        <f>IF(U16="N",0,U16)</f>
        <v>0</v>
      </c>
      <c r="AT16" s="21">
        <f>IF(V16=3,1,0)</f>
        <v>0</v>
      </c>
      <c r="AU16" s="21">
        <f>IF(W16=2,1,0)</f>
        <v>0</v>
      </c>
      <c r="AV16" s="27">
        <f>IF(X16="N",0,X16)</f>
        <v>0</v>
      </c>
      <c r="AW16" s="27">
        <f>IF(Y16="N",0,Y16)</f>
        <v>0</v>
      </c>
      <c r="AX16" s="27">
        <f>IF(Z16="N",0,Z16)</f>
        <v>0</v>
      </c>
      <c r="AY16" s="27">
        <f>IF(AA16="N",0,AA16)</f>
        <v>0</v>
      </c>
      <c r="AZ16" s="33">
        <f>SUM(AD16:AY16)</f>
        <v>0</v>
      </c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</row>
    <row r="17" spans="1:75" ht="12.75" customHeight="1">
      <c r="A17" s="157">
        <f>IF('СПИСОК КЛАССА'!I13=1,1,0)</f>
        <v>0</v>
      </c>
      <c r="B17" s="169">
        <v>2</v>
      </c>
      <c r="C17" s="163">
        <f>IF(NOT(ISBLANK('СПИСОК КЛАССА'!B13)),'СПИСОК КЛАССА'!B13,"")</f>
        <v>2</v>
      </c>
      <c r="D17" s="163">
        <f>IF(NOT(ISBLANK('СПИСОК КЛАССА'!C13)),IF($A17=1,'СПИСОК КЛАССА'!C13,"УЧЕНИК НЕ ВЫПОЛНЯЛ РАБОТУ"),"")</f>
      </c>
      <c r="E17" s="163">
        <v>1</v>
      </c>
      <c r="F17" s="159"/>
      <c r="G17" s="159"/>
      <c r="H17" s="160"/>
      <c r="I17" s="159"/>
      <c r="J17" s="159"/>
      <c r="K17" s="160"/>
      <c r="L17" s="160"/>
      <c r="M17" s="161"/>
      <c r="N17" s="161"/>
      <c r="O17" s="161"/>
      <c r="P17" s="161"/>
      <c r="Q17" s="161"/>
      <c r="R17" s="160"/>
      <c r="S17" s="160"/>
      <c r="T17" s="160"/>
      <c r="U17" s="160"/>
      <c r="V17" s="161"/>
      <c r="W17" s="161"/>
      <c r="X17" s="160"/>
      <c r="Y17" s="160"/>
      <c r="Z17" s="160"/>
      <c r="AA17" s="160"/>
      <c r="AB17" s="181">
        <f aca="true" t="shared" si="3" ref="AB17:AB55">IF(AND(OR($C17&lt;&gt;"",$D17&lt;&gt;""),$A17=1,$AB$6="ДА"),SUM(F17:AA17),"")</f>
      </c>
      <c r="AC17" s="182">
        <f aca="true" t="shared" si="4" ref="AC17:AC55">IF(AND(OR($C17&lt;&gt;"",$D17&lt;&gt;""),$A17=1,$AB$6="ДА"),AB17/26,"")</f>
      </c>
      <c r="AD17" s="24">
        <f aca="true" t="shared" si="5" ref="AD17:AD55">IF(F17=2,1,0)</f>
        <v>0</v>
      </c>
      <c r="AE17" s="21">
        <f aca="true" t="shared" si="6" ref="AE17:AE55">IF(G17=1,1,0)</f>
        <v>0</v>
      </c>
      <c r="AF17" s="27">
        <f aca="true" t="shared" si="7" ref="AF17:AF55">IF(H17="N",0,H17)</f>
        <v>0</v>
      </c>
      <c r="AG17" s="21">
        <f aca="true" t="shared" si="8" ref="AG17:AG55">IF(I17=3,1,0)</f>
        <v>0</v>
      </c>
      <c r="AH17" s="21">
        <f aca="true" t="shared" si="9" ref="AH17:AH55">IF(J17=4,1,0)</f>
        <v>0</v>
      </c>
      <c r="AI17" s="27">
        <f aca="true" t="shared" si="10" ref="AI17:AI55">IF(K17="N",0,K17)</f>
        <v>0</v>
      </c>
      <c r="AJ17" s="27">
        <f aca="true" t="shared" si="11" ref="AJ17:AJ55">IF(L17="N",0,L17)</f>
        <v>0</v>
      </c>
      <c r="AK17" s="21">
        <f aca="true" t="shared" si="12" ref="AK17:AK55">IF(M17=3,1,0)</f>
        <v>0</v>
      </c>
      <c r="AL17" s="21">
        <f aca="true" t="shared" si="13" ref="AL17:AL55">IF(N17=4,1,0)</f>
        <v>0</v>
      </c>
      <c r="AM17" s="21">
        <f aca="true" t="shared" si="14" ref="AM17:AM55">IF(O17=3,1,0)</f>
        <v>0</v>
      </c>
      <c r="AN17" s="21">
        <f aca="true" t="shared" si="15" ref="AN17:AN55">IF(P17=2,1,0)</f>
        <v>0</v>
      </c>
      <c r="AO17" s="21">
        <f aca="true" t="shared" si="16" ref="AO17:AO55">IF(Q17=1,1,0)</f>
        <v>0</v>
      </c>
      <c r="AP17" s="27">
        <f aca="true" t="shared" si="17" ref="AP17:AP55">IF(R17="N",0,R17)</f>
        <v>0</v>
      </c>
      <c r="AQ17" s="27">
        <f aca="true" t="shared" si="18" ref="AQ17:AQ55">IF(S17="N",0,S17)</f>
        <v>0</v>
      </c>
      <c r="AR17" s="27">
        <f aca="true" t="shared" si="19" ref="AR17:AR55">IF(T17="N",0,T17)</f>
        <v>0</v>
      </c>
      <c r="AS17" s="27">
        <f aca="true" t="shared" si="20" ref="AS17:AS55">IF(U17="N",0,U17)</f>
        <v>0</v>
      </c>
      <c r="AT17" s="21">
        <f aca="true" t="shared" si="21" ref="AT17:AT55">IF(V17=3,1,0)</f>
        <v>0</v>
      </c>
      <c r="AU17" s="21">
        <f aca="true" t="shared" si="22" ref="AU17:AU55">IF(W17=2,1,0)</f>
        <v>0</v>
      </c>
      <c r="AV17" s="27">
        <f aca="true" t="shared" si="23" ref="AV17:AV55">IF(X17="N",0,X17)</f>
        <v>0</v>
      </c>
      <c r="AW17" s="27">
        <f aca="true" t="shared" si="24" ref="AW17:AW55">IF(Y17="N",0,Y17)</f>
        <v>0</v>
      </c>
      <c r="AX17" s="27">
        <f aca="true" t="shared" si="25" ref="AX17:AX55">IF(Z17="N",0,Z17)</f>
        <v>0</v>
      </c>
      <c r="AY17" s="27">
        <f aca="true" t="shared" si="26" ref="AY17:AY55">IF(AA17="N",0,AA17)</f>
        <v>0</v>
      </c>
      <c r="AZ17" s="33">
        <f aca="true" t="shared" si="27" ref="AZ17:AZ55">SUM(AD17:AY17)</f>
        <v>0</v>
      </c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</row>
    <row r="18" spans="1:75" ht="12.75" customHeight="1">
      <c r="A18" s="157">
        <f>IF('СПИСОК КЛАССА'!I14=1,1,0)</f>
        <v>1</v>
      </c>
      <c r="B18" s="169">
        <v>3</v>
      </c>
      <c r="C18" s="163">
        <f>IF(NOT(ISBLANK('СПИСОК КЛАССА'!B14)),'СПИСОК КЛАССА'!B14,"")</f>
        <v>3</v>
      </c>
      <c r="D18" s="163">
        <f>IF(NOT(ISBLANK('СПИСОК КЛАССА'!C14)),IF($A18=1,'СПИСОК КЛАССА'!C14,"УЧЕНИК НЕ ВЫПОЛНЯЛ РАБОТУ"),"")</f>
      </c>
      <c r="E18" s="163">
        <v>1</v>
      </c>
      <c r="F18" s="159">
        <v>1</v>
      </c>
      <c r="G18" s="159">
        <v>1</v>
      </c>
      <c r="H18" s="160">
        <v>2</v>
      </c>
      <c r="I18" s="159">
        <v>1</v>
      </c>
      <c r="J18" s="159">
        <v>1</v>
      </c>
      <c r="K18" s="160">
        <v>2</v>
      </c>
      <c r="L18" s="160">
        <v>1</v>
      </c>
      <c r="M18" s="161">
        <v>1</v>
      </c>
      <c r="N18" s="161">
        <v>1</v>
      </c>
      <c r="O18" s="161">
        <v>0</v>
      </c>
      <c r="P18" s="161">
        <v>1</v>
      </c>
      <c r="Q18" s="161">
        <v>1</v>
      </c>
      <c r="R18" s="160">
        <v>1</v>
      </c>
      <c r="S18" s="160">
        <v>1</v>
      </c>
      <c r="T18" s="160">
        <v>1</v>
      </c>
      <c r="U18" s="160">
        <v>1</v>
      </c>
      <c r="V18" s="161">
        <v>1</v>
      </c>
      <c r="W18" s="161">
        <v>1</v>
      </c>
      <c r="X18" s="160">
        <v>2</v>
      </c>
      <c r="Y18" s="160">
        <v>1</v>
      </c>
      <c r="Z18" s="160">
        <v>1</v>
      </c>
      <c r="AA18" s="160">
        <v>0</v>
      </c>
      <c r="AB18" s="181">
        <f t="shared" si="3"/>
        <v>23</v>
      </c>
      <c r="AC18" s="182">
        <f t="shared" si="4"/>
        <v>0.8846153846153846</v>
      </c>
      <c r="AD18" s="24">
        <f t="shared" si="5"/>
        <v>0</v>
      </c>
      <c r="AE18" s="21">
        <f t="shared" si="6"/>
        <v>1</v>
      </c>
      <c r="AF18" s="27">
        <f t="shared" si="7"/>
        <v>2</v>
      </c>
      <c r="AG18" s="21">
        <f t="shared" si="8"/>
        <v>0</v>
      </c>
      <c r="AH18" s="21">
        <f t="shared" si="9"/>
        <v>0</v>
      </c>
      <c r="AI18" s="27">
        <f t="shared" si="10"/>
        <v>2</v>
      </c>
      <c r="AJ18" s="27">
        <f t="shared" si="11"/>
        <v>1</v>
      </c>
      <c r="AK18" s="21">
        <f t="shared" si="12"/>
        <v>0</v>
      </c>
      <c r="AL18" s="21">
        <f t="shared" si="13"/>
        <v>0</v>
      </c>
      <c r="AM18" s="21">
        <f t="shared" si="14"/>
        <v>0</v>
      </c>
      <c r="AN18" s="21">
        <f t="shared" si="15"/>
        <v>0</v>
      </c>
      <c r="AO18" s="21">
        <f t="shared" si="16"/>
        <v>1</v>
      </c>
      <c r="AP18" s="27">
        <f t="shared" si="17"/>
        <v>1</v>
      </c>
      <c r="AQ18" s="27">
        <f t="shared" si="18"/>
        <v>1</v>
      </c>
      <c r="AR18" s="27">
        <f t="shared" si="19"/>
        <v>1</v>
      </c>
      <c r="AS18" s="27">
        <f t="shared" si="20"/>
        <v>1</v>
      </c>
      <c r="AT18" s="21">
        <f t="shared" si="21"/>
        <v>0</v>
      </c>
      <c r="AU18" s="21">
        <f t="shared" si="22"/>
        <v>0</v>
      </c>
      <c r="AV18" s="27">
        <f t="shared" si="23"/>
        <v>2</v>
      </c>
      <c r="AW18" s="27">
        <f t="shared" si="24"/>
        <v>1</v>
      </c>
      <c r="AX18" s="27">
        <f t="shared" si="25"/>
        <v>1</v>
      </c>
      <c r="AY18" s="27">
        <f t="shared" si="26"/>
        <v>0</v>
      </c>
      <c r="AZ18" s="33">
        <f t="shared" si="27"/>
        <v>15</v>
      </c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</row>
    <row r="19" spans="1:75" ht="12.75" customHeight="1">
      <c r="A19" s="157">
        <f>IF('СПИСОК КЛАССА'!I15=1,1,0)</f>
        <v>0</v>
      </c>
      <c r="B19" s="169">
        <v>4</v>
      </c>
      <c r="C19" s="163">
        <f>IF(NOT(ISBLANK('СПИСОК КЛАССА'!B15)),'СПИСОК КЛАССА'!B15,"")</f>
        <v>4</v>
      </c>
      <c r="D19" s="163">
        <f>IF(NOT(ISBLANK('СПИСОК КЛАССА'!C15)),IF($A19=1,'СПИСОК КЛАССА'!C15,"УЧЕНИК НЕ ВЫПОЛНЯЛ РАБОТУ"),"")</f>
      </c>
      <c r="E19" s="163">
        <v>1</v>
      </c>
      <c r="F19" s="159"/>
      <c r="G19" s="159"/>
      <c r="H19" s="160"/>
      <c r="I19" s="159"/>
      <c r="J19" s="159"/>
      <c r="K19" s="160"/>
      <c r="L19" s="160"/>
      <c r="M19" s="161"/>
      <c r="N19" s="161"/>
      <c r="O19" s="161"/>
      <c r="P19" s="161"/>
      <c r="Q19" s="161"/>
      <c r="R19" s="160"/>
      <c r="S19" s="160"/>
      <c r="T19" s="160"/>
      <c r="U19" s="160"/>
      <c r="V19" s="161"/>
      <c r="W19" s="161"/>
      <c r="X19" s="160"/>
      <c r="Y19" s="160"/>
      <c r="Z19" s="160"/>
      <c r="AA19" s="160"/>
      <c r="AB19" s="181">
        <f t="shared" si="3"/>
      </c>
      <c r="AC19" s="182">
        <f t="shared" si="4"/>
      </c>
      <c r="AD19" s="24">
        <f t="shared" si="5"/>
        <v>0</v>
      </c>
      <c r="AE19" s="21">
        <f t="shared" si="6"/>
        <v>0</v>
      </c>
      <c r="AF19" s="27">
        <f t="shared" si="7"/>
        <v>0</v>
      </c>
      <c r="AG19" s="21">
        <f t="shared" si="8"/>
        <v>0</v>
      </c>
      <c r="AH19" s="21">
        <f t="shared" si="9"/>
        <v>0</v>
      </c>
      <c r="AI19" s="27">
        <f t="shared" si="10"/>
        <v>0</v>
      </c>
      <c r="AJ19" s="27">
        <f t="shared" si="11"/>
        <v>0</v>
      </c>
      <c r="AK19" s="21">
        <f t="shared" si="12"/>
        <v>0</v>
      </c>
      <c r="AL19" s="21">
        <f t="shared" si="13"/>
        <v>0</v>
      </c>
      <c r="AM19" s="21">
        <f t="shared" si="14"/>
        <v>0</v>
      </c>
      <c r="AN19" s="21">
        <f t="shared" si="15"/>
        <v>0</v>
      </c>
      <c r="AO19" s="21">
        <f t="shared" si="16"/>
        <v>0</v>
      </c>
      <c r="AP19" s="27">
        <f t="shared" si="17"/>
        <v>0</v>
      </c>
      <c r="AQ19" s="27">
        <f t="shared" si="18"/>
        <v>0</v>
      </c>
      <c r="AR19" s="27">
        <f t="shared" si="19"/>
        <v>0</v>
      </c>
      <c r="AS19" s="27">
        <f t="shared" si="20"/>
        <v>0</v>
      </c>
      <c r="AT19" s="21">
        <f t="shared" si="21"/>
        <v>0</v>
      </c>
      <c r="AU19" s="21">
        <f t="shared" si="22"/>
        <v>0</v>
      </c>
      <c r="AV19" s="27">
        <f t="shared" si="23"/>
        <v>0</v>
      </c>
      <c r="AW19" s="27">
        <f t="shared" si="24"/>
        <v>0</v>
      </c>
      <c r="AX19" s="27">
        <f t="shared" si="25"/>
        <v>0</v>
      </c>
      <c r="AY19" s="27">
        <f t="shared" si="26"/>
        <v>0</v>
      </c>
      <c r="AZ19" s="33">
        <f t="shared" si="27"/>
        <v>0</v>
      </c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</row>
    <row r="20" spans="1:75" ht="12.75" customHeight="1">
      <c r="A20" s="157">
        <f>IF('СПИСОК КЛАССА'!I16=1,1,0)</f>
        <v>0</v>
      </c>
      <c r="B20" s="169">
        <v>5</v>
      </c>
      <c r="C20" s="163">
        <f>IF(NOT(ISBLANK('СПИСОК КЛАССА'!B16)),'СПИСОК КЛАССА'!B16,"")</f>
        <v>5</v>
      </c>
      <c r="D20" s="163">
        <f>IF(NOT(ISBLANK('СПИСОК КЛАССА'!C16)),IF($A20=1,'СПИСОК КЛАССА'!C16,"УЧЕНИК НЕ ВЫПОЛНЯЛ РАБОТУ"),"")</f>
      </c>
      <c r="E20" s="163">
        <v>1</v>
      </c>
      <c r="F20" s="159"/>
      <c r="G20" s="159"/>
      <c r="H20" s="160"/>
      <c r="I20" s="159"/>
      <c r="J20" s="159"/>
      <c r="K20" s="160"/>
      <c r="L20" s="160"/>
      <c r="M20" s="161"/>
      <c r="N20" s="161"/>
      <c r="O20" s="161"/>
      <c r="P20" s="161"/>
      <c r="Q20" s="161"/>
      <c r="R20" s="160"/>
      <c r="S20" s="160"/>
      <c r="T20" s="160"/>
      <c r="U20" s="160"/>
      <c r="V20" s="161"/>
      <c r="W20" s="161"/>
      <c r="X20" s="160"/>
      <c r="Y20" s="160"/>
      <c r="Z20" s="160"/>
      <c r="AA20" s="160"/>
      <c r="AB20" s="181">
        <f t="shared" si="3"/>
      </c>
      <c r="AC20" s="182">
        <f t="shared" si="4"/>
      </c>
      <c r="AD20" s="24">
        <f t="shared" si="5"/>
        <v>0</v>
      </c>
      <c r="AE20" s="21">
        <f t="shared" si="6"/>
        <v>0</v>
      </c>
      <c r="AF20" s="27">
        <f t="shared" si="7"/>
        <v>0</v>
      </c>
      <c r="AG20" s="21">
        <f t="shared" si="8"/>
        <v>0</v>
      </c>
      <c r="AH20" s="21">
        <f t="shared" si="9"/>
        <v>0</v>
      </c>
      <c r="AI20" s="27">
        <f t="shared" si="10"/>
        <v>0</v>
      </c>
      <c r="AJ20" s="27">
        <f t="shared" si="11"/>
        <v>0</v>
      </c>
      <c r="AK20" s="21">
        <f t="shared" si="12"/>
        <v>0</v>
      </c>
      <c r="AL20" s="21">
        <f t="shared" si="13"/>
        <v>0</v>
      </c>
      <c r="AM20" s="21">
        <f t="shared" si="14"/>
        <v>0</v>
      </c>
      <c r="AN20" s="21">
        <f t="shared" si="15"/>
        <v>0</v>
      </c>
      <c r="AO20" s="21">
        <f t="shared" si="16"/>
        <v>0</v>
      </c>
      <c r="AP20" s="27">
        <f t="shared" si="17"/>
        <v>0</v>
      </c>
      <c r="AQ20" s="27">
        <f t="shared" si="18"/>
        <v>0</v>
      </c>
      <c r="AR20" s="27">
        <f t="shared" si="19"/>
        <v>0</v>
      </c>
      <c r="AS20" s="27">
        <f t="shared" si="20"/>
        <v>0</v>
      </c>
      <c r="AT20" s="21">
        <f t="shared" si="21"/>
        <v>0</v>
      </c>
      <c r="AU20" s="21">
        <f t="shared" si="22"/>
        <v>0</v>
      </c>
      <c r="AV20" s="27">
        <f t="shared" si="23"/>
        <v>0</v>
      </c>
      <c r="AW20" s="27">
        <f t="shared" si="24"/>
        <v>0</v>
      </c>
      <c r="AX20" s="27">
        <f t="shared" si="25"/>
        <v>0</v>
      </c>
      <c r="AY20" s="27">
        <f t="shared" si="26"/>
        <v>0</v>
      </c>
      <c r="AZ20" s="33">
        <f t="shared" si="27"/>
        <v>0</v>
      </c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</row>
    <row r="21" spans="1:75" ht="12.75" customHeight="1">
      <c r="A21" s="157">
        <f>IF('СПИСОК КЛАССА'!I17=1,1,0)</f>
        <v>0</v>
      </c>
      <c r="B21" s="169">
        <v>6</v>
      </c>
      <c r="C21" s="163">
        <f>IF(NOT(ISBLANK('СПИСОК КЛАССА'!B17)),'СПИСОК КЛАССА'!B17,"")</f>
        <v>6</v>
      </c>
      <c r="D21" s="163">
        <f>IF(NOT(ISBLANK('СПИСОК КЛАССА'!C17)),IF($A21=1,'СПИСОК КЛАССА'!C17,"УЧЕНИК НЕ ВЫПОЛНЯЛ РАБОТУ"),"")</f>
      </c>
      <c r="E21" s="163">
        <v>1</v>
      </c>
      <c r="F21" s="159"/>
      <c r="G21" s="159"/>
      <c r="H21" s="160"/>
      <c r="I21" s="159"/>
      <c r="J21" s="159"/>
      <c r="K21" s="160"/>
      <c r="L21" s="160"/>
      <c r="M21" s="161"/>
      <c r="N21" s="161"/>
      <c r="O21" s="161"/>
      <c r="P21" s="161"/>
      <c r="Q21" s="161"/>
      <c r="R21" s="160"/>
      <c r="S21" s="160"/>
      <c r="T21" s="160"/>
      <c r="U21" s="160"/>
      <c r="V21" s="161"/>
      <c r="W21" s="161"/>
      <c r="X21" s="160"/>
      <c r="Y21" s="160"/>
      <c r="Z21" s="160"/>
      <c r="AA21" s="160"/>
      <c r="AB21" s="181">
        <f t="shared" si="3"/>
      </c>
      <c r="AC21" s="182">
        <f t="shared" si="4"/>
      </c>
      <c r="AD21" s="24">
        <f t="shared" si="5"/>
        <v>0</v>
      </c>
      <c r="AE21" s="21">
        <f t="shared" si="6"/>
        <v>0</v>
      </c>
      <c r="AF21" s="27">
        <f t="shared" si="7"/>
        <v>0</v>
      </c>
      <c r="AG21" s="21">
        <f t="shared" si="8"/>
        <v>0</v>
      </c>
      <c r="AH21" s="21">
        <f t="shared" si="9"/>
        <v>0</v>
      </c>
      <c r="AI21" s="27">
        <f t="shared" si="10"/>
        <v>0</v>
      </c>
      <c r="AJ21" s="27">
        <f t="shared" si="11"/>
        <v>0</v>
      </c>
      <c r="AK21" s="21">
        <f t="shared" si="12"/>
        <v>0</v>
      </c>
      <c r="AL21" s="21">
        <f t="shared" si="13"/>
        <v>0</v>
      </c>
      <c r="AM21" s="21">
        <f t="shared" si="14"/>
        <v>0</v>
      </c>
      <c r="AN21" s="21">
        <f t="shared" si="15"/>
        <v>0</v>
      </c>
      <c r="AO21" s="21">
        <f t="shared" si="16"/>
        <v>0</v>
      </c>
      <c r="AP21" s="27">
        <f t="shared" si="17"/>
        <v>0</v>
      </c>
      <c r="AQ21" s="27">
        <f t="shared" si="18"/>
        <v>0</v>
      </c>
      <c r="AR21" s="27">
        <f t="shared" si="19"/>
        <v>0</v>
      </c>
      <c r="AS21" s="27">
        <f t="shared" si="20"/>
        <v>0</v>
      </c>
      <c r="AT21" s="21">
        <f t="shared" si="21"/>
        <v>0</v>
      </c>
      <c r="AU21" s="21">
        <f t="shared" si="22"/>
        <v>0</v>
      </c>
      <c r="AV21" s="27">
        <f t="shared" si="23"/>
        <v>0</v>
      </c>
      <c r="AW21" s="27">
        <f t="shared" si="24"/>
        <v>0</v>
      </c>
      <c r="AX21" s="27">
        <f t="shared" si="25"/>
        <v>0</v>
      </c>
      <c r="AY21" s="27">
        <f t="shared" si="26"/>
        <v>0</v>
      </c>
      <c r="AZ21" s="33">
        <f t="shared" si="27"/>
        <v>0</v>
      </c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</row>
    <row r="22" spans="1:75" ht="12.75" customHeight="1">
      <c r="A22" s="157">
        <f>IF('СПИСОК КЛАССА'!I18=1,1,0)</f>
        <v>0</v>
      </c>
      <c r="B22" s="169">
        <v>7</v>
      </c>
      <c r="C22" s="163">
        <f>IF(NOT(ISBLANK('СПИСОК КЛАССА'!B18)),'СПИСОК КЛАССА'!B18,"")</f>
        <v>7</v>
      </c>
      <c r="D22" s="163">
        <f>IF(NOT(ISBLANK('СПИСОК КЛАССА'!C18)),IF($A22=1,'СПИСОК КЛАССА'!C18,"УЧЕНИК НЕ ВЫПОЛНЯЛ РАБОТУ"),"")</f>
      </c>
      <c r="E22" s="163">
        <v>1</v>
      </c>
      <c r="F22" s="159"/>
      <c r="G22" s="159"/>
      <c r="H22" s="160"/>
      <c r="I22" s="159"/>
      <c r="J22" s="159"/>
      <c r="K22" s="160"/>
      <c r="L22" s="160"/>
      <c r="M22" s="161"/>
      <c r="N22" s="161"/>
      <c r="O22" s="161"/>
      <c r="P22" s="161"/>
      <c r="Q22" s="161"/>
      <c r="R22" s="160"/>
      <c r="S22" s="160"/>
      <c r="T22" s="160"/>
      <c r="U22" s="160"/>
      <c r="V22" s="161"/>
      <c r="W22" s="161"/>
      <c r="X22" s="160"/>
      <c r="Y22" s="160"/>
      <c r="Z22" s="160"/>
      <c r="AA22" s="160"/>
      <c r="AB22" s="181">
        <f t="shared" si="3"/>
      </c>
      <c r="AC22" s="182">
        <f t="shared" si="4"/>
      </c>
      <c r="AD22" s="24">
        <f t="shared" si="5"/>
        <v>0</v>
      </c>
      <c r="AE22" s="21">
        <f t="shared" si="6"/>
        <v>0</v>
      </c>
      <c r="AF22" s="27">
        <f t="shared" si="7"/>
        <v>0</v>
      </c>
      <c r="AG22" s="21">
        <f t="shared" si="8"/>
        <v>0</v>
      </c>
      <c r="AH22" s="21">
        <f t="shared" si="9"/>
        <v>0</v>
      </c>
      <c r="AI22" s="27">
        <f t="shared" si="10"/>
        <v>0</v>
      </c>
      <c r="AJ22" s="27">
        <f t="shared" si="11"/>
        <v>0</v>
      </c>
      <c r="AK22" s="21">
        <f t="shared" si="12"/>
        <v>0</v>
      </c>
      <c r="AL22" s="21">
        <f t="shared" si="13"/>
        <v>0</v>
      </c>
      <c r="AM22" s="21">
        <f t="shared" si="14"/>
        <v>0</v>
      </c>
      <c r="AN22" s="21">
        <f t="shared" si="15"/>
        <v>0</v>
      </c>
      <c r="AO22" s="21">
        <f t="shared" si="16"/>
        <v>0</v>
      </c>
      <c r="AP22" s="27">
        <f t="shared" si="17"/>
        <v>0</v>
      </c>
      <c r="AQ22" s="27">
        <f t="shared" si="18"/>
        <v>0</v>
      </c>
      <c r="AR22" s="27">
        <f t="shared" si="19"/>
        <v>0</v>
      </c>
      <c r="AS22" s="27">
        <f t="shared" si="20"/>
        <v>0</v>
      </c>
      <c r="AT22" s="21">
        <f t="shared" si="21"/>
        <v>0</v>
      </c>
      <c r="AU22" s="21">
        <f t="shared" si="22"/>
        <v>0</v>
      </c>
      <c r="AV22" s="27">
        <f t="shared" si="23"/>
        <v>0</v>
      </c>
      <c r="AW22" s="27">
        <f t="shared" si="24"/>
        <v>0</v>
      </c>
      <c r="AX22" s="27">
        <f t="shared" si="25"/>
        <v>0</v>
      </c>
      <c r="AY22" s="27">
        <f t="shared" si="26"/>
        <v>0</v>
      </c>
      <c r="AZ22" s="33">
        <f t="shared" si="27"/>
        <v>0</v>
      </c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spans="1:75" ht="12.75" customHeight="1">
      <c r="A23" s="157">
        <f>IF('СПИСОК КЛАССА'!I19=1,1,0)</f>
        <v>1</v>
      </c>
      <c r="B23" s="169">
        <v>8</v>
      </c>
      <c r="C23" s="163">
        <f>IF(NOT(ISBLANK('СПИСОК КЛАССА'!B19)),'СПИСОК КЛАССА'!B19,"")</f>
        <v>8</v>
      </c>
      <c r="D23" s="163">
        <f>IF(NOT(ISBLANK('СПИСОК КЛАССА'!C19)),IF($A23=1,'СПИСОК КЛАССА'!C19,"УЧЕНИК НЕ ВЫПОЛНЯЛ РАБОТУ"),"")</f>
      </c>
      <c r="E23" s="163">
        <v>1</v>
      </c>
      <c r="F23" s="159">
        <v>1</v>
      </c>
      <c r="G23" s="159">
        <v>1</v>
      </c>
      <c r="H23" s="160">
        <v>1</v>
      </c>
      <c r="I23" s="159">
        <v>0</v>
      </c>
      <c r="J23" s="159">
        <v>1</v>
      </c>
      <c r="K23" s="160">
        <v>0</v>
      </c>
      <c r="L23" s="160">
        <v>1</v>
      </c>
      <c r="M23" s="161">
        <v>1</v>
      </c>
      <c r="N23" s="161">
        <v>1</v>
      </c>
      <c r="O23" s="161">
        <v>1</v>
      </c>
      <c r="P23" s="161">
        <v>1</v>
      </c>
      <c r="Q23" s="161">
        <v>1</v>
      </c>
      <c r="R23" s="160">
        <v>1</v>
      </c>
      <c r="S23" s="160">
        <v>0</v>
      </c>
      <c r="T23" s="160">
        <v>1</v>
      </c>
      <c r="U23" s="160">
        <v>1</v>
      </c>
      <c r="V23" s="161">
        <v>1</v>
      </c>
      <c r="W23" s="161">
        <v>1</v>
      </c>
      <c r="X23" s="160">
        <v>1</v>
      </c>
      <c r="Y23" s="160">
        <v>0</v>
      </c>
      <c r="Z23" s="160">
        <v>1</v>
      </c>
      <c r="AA23" s="160">
        <v>2</v>
      </c>
      <c r="AB23" s="181">
        <f t="shared" si="3"/>
        <v>19</v>
      </c>
      <c r="AC23" s="182">
        <f t="shared" si="4"/>
        <v>0.7307692307692307</v>
      </c>
      <c r="AD23" s="24">
        <f t="shared" si="5"/>
        <v>0</v>
      </c>
      <c r="AE23" s="21">
        <f t="shared" si="6"/>
        <v>1</v>
      </c>
      <c r="AF23" s="27">
        <f t="shared" si="7"/>
        <v>1</v>
      </c>
      <c r="AG23" s="21">
        <f t="shared" si="8"/>
        <v>0</v>
      </c>
      <c r="AH23" s="21">
        <f t="shared" si="9"/>
        <v>0</v>
      </c>
      <c r="AI23" s="27">
        <f t="shared" si="10"/>
        <v>0</v>
      </c>
      <c r="AJ23" s="27">
        <f t="shared" si="11"/>
        <v>1</v>
      </c>
      <c r="AK23" s="21">
        <f t="shared" si="12"/>
        <v>0</v>
      </c>
      <c r="AL23" s="21">
        <f t="shared" si="13"/>
        <v>0</v>
      </c>
      <c r="AM23" s="21">
        <f t="shared" si="14"/>
        <v>0</v>
      </c>
      <c r="AN23" s="21">
        <f t="shared" si="15"/>
        <v>0</v>
      </c>
      <c r="AO23" s="21">
        <f t="shared" si="16"/>
        <v>1</v>
      </c>
      <c r="AP23" s="27">
        <f t="shared" si="17"/>
        <v>1</v>
      </c>
      <c r="AQ23" s="27">
        <f t="shared" si="18"/>
        <v>0</v>
      </c>
      <c r="AR23" s="27">
        <f t="shared" si="19"/>
        <v>1</v>
      </c>
      <c r="AS23" s="27">
        <f t="shared" si="20"/>
        <v>1</v>
      </c>
      <c r="AT23" s="21">
        <f t="shared" si="21"/>
        <v>0</v>
      </c>
      <c r="AU23" s="21">
        <f t="shared" si="22"/>
        <v>0</v>
      </c>
      <c r="AV23" s="27">
        <f t="shared" si="23"/>
        <v>1</v>
      </c>
      <c r="AW23" s="27">
        <f t="shared" si="24"/>
        <v>0</v>
      </c>
      <c r="AX23" s="27">
        <f t="shared" si="25"/>
        <v>1</v>
      </c>
      <c r="AY23" s="27">
        <f t="shared" si="26"/>
        <v>2</v>
      </c>
      <c r="AZ23" s="33">
        <f t="shared" si="27"/>
        <v>11</v>
      </c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</row>
    <row r="24" spans="1:75" ht="12.75" customHeight="1">
      <c r="A24" s="157">
        <f>IF('СПИСОК КЛАССА'!I20=1,1,0)</f>
        <v>0</v>
      </c>
      <c r="B24" s="169">
        <v>9</v>
      </c>
      <c r="C24" s="163">
        <f>IF(NOT(ISBLANK('СПИСОК КЛАССА'!B20)),'СПИСОК КЛАССА'!B20,"")</f>
        <v>9</v>
      </c>
      <c r="D24" s="163">
        <f>IF(NOT(ISBLANK('СПИСОК КЛАССА'!C20)),IF($A24=1,'СПИСОК КЛАССА'!C20,"УЧЕНИК НЕ ВЫПОЛНЯЛ РАБОТУ"),"")</f>
      </c>
      <c r="E24" s="163">
        <v>1</v>
      </c>
      <c r="F24" s="159"/>
      <c r="G24" s="159"/>
      <c r="H24" s="160"/>
      <c r="I24" s="159"/>
      <c r="J24" s="159"/>
      <c r="K24" s="160"/>
      <c r="L24" s="160"/>
      <c r="M24" s="161"/>
      <c r="N24" s="161"/>
      <c r="O24" s="161"/>
      <c r="P24" s="161"/>
      <c r="Q24" s="161"/>
      <c r="R24" s="160"/>
      <c r="S24" s="160"/>
      <c r="T24" s="160"/>
      <c r="U24" s="160"/>
      <c r="V24" s="161"/>
      <c r="W24" s="161"/>
      <c r="X24" s="160"/>
      <c r="Y24" s="160"/>
      <c r="Z24" s="160"/>
      <c r="AA24" s="160"/>
      <c r="AB24" s="181">
        <f t="shared" si="3"/>
      </c>
      <c r="AC24" s="182">
        <f t="shared" si="4"/>
      </c>
      <c r="AD24" s="24">
        <f t="shared" si="5"/>
        <v>0</v>
      </c>
      <c r="AE24" s="21">
        <f t="shared" si="6"/>
        <v>0</v>
      </c>
      <c r="AF24" s="27">
        <f t="shared" si="7"/>
        <v>0</v>
      </c>
      <c r="AG24" s="21">
        <f t="shared" si="8"/>
        <v>0</v>
      </c>
      <c r="AH24" s="21">
        <f t="shared" si="9"/>
        <v>0</v>
      </c>
      <c r="AI24" s="27">
        <f t="shared" si="10"/>
        <v>0</v>
      </c>
      <c r="AJ24" s="27">
        <f t="shared" si="11"/>
        <v>0</v>
      </c>
      <c r="AK24" s="21">
        <f t="shared" si="12"/>
        <v>0</v>
      </c>
      <c r="AL24" s="21">
        <f t="shared" si="13"/>
        <v>0</v>
      </c>
      <c r="AM24" s="21">
        <f t="shared" si="14"/>
        <v>0</v>
      </c>
      <c r="AN24" s="21">
        <f t="shared" si="15"/>
        <v>0</v>
      </c>
      <c r="AO24" s="21">
        <f t="shared" si="16"/>
        <v>0</v>
      </c>
      <c r="AP24" s="27">
        <f t="shared" si="17"/>
        <v>0</v>
      </c>
      <c r="AQ24" s="27">
        <f t="shared" si="18"/>
        <v>0</v>
      </c>
      <c r="AR24" s="27">
        <f t="shared" si="19"/>
        <v>0</v>
      </c>
      <c r="AS24" s="27">
        <f t="shared" si="20"/>
        <v>0</v>
      </c>
      <c r="AT24" s="21">
        <f t="shared" si="21"/>
        <v>0</v>
      </c>
      <c r="AU24" s="21">
        <f t="shared" si="22"/>
        <v>0</v>
      </c>
      <c r="AV24" s="27">
        <f t="shared" si="23"/>
        <v>0</v>
      </c>
      <c r="AW24" s="27">
        <f t="shared" si="24"/>
        <v>0</v>
      </c>
      <c r="AX24" s="27">
        <f t="shared" si="25"/>
        <v>0</v>
      </c>
      <c r="AY24" s="27">
        <f t="shared" si="26"/>
        <v>0</v>
      </c>
      <c r="AZ24" s="33">
        <f t="shared" si="27"/>
        <v>0</v>
      </c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</row>
    <row r="25" spans="1:75" ht="12.75" customHeight="1">
      <c r="A25" s="157">
        <f>IF('СПИСОК КЛАССА'!I21=1,1,0)</f>
        <v>0</v>
      </c>
      <c r="B25" s="169">
        <v>10</v>
      </c>
      <c r="C25" s="163">
        <f>IF(NOT(ISBLANK('СПИСОК КЛАССА'!B21)),'СПИСОК КЛАССА'!B21,"")</f>
        <v>10</v>
      </c>
      <c r="D25" s="163">
        <f>IF(NOT(ISBLANK('СПИСОК КЛАССА'!C21)),IF($A25=1,'СПИСОК КЛАССА'!C21,"УЧЕНИК НЕ ВЫПОЛНЯЛ РАБОТУ"),"")</f>
      </c>
      <c r="E25" s="163">
        <v>1</v>
      </c>
      <c r="F25" s="159"/>
      <c r="G25" s="159"/>
      <c r="H25" s="160"/>
      <c r="I25" s="159"/>
      <c r="J25" s="159"/>
      <c r="K25" s="160"/>
      <c r="L25" s="160"/>
      <c r="M25" s="161"/>
      <c r="N25" s="161"/>
      <c r="O25" s="161"/>
      <c r="P25" s="161"/>
      <c r="Q25" s="161"/>
      <c r="R25" s="160"/>
      <c r="S25" s="160"/>
      <c r="T25" s="160"/>
      <c r="U25" s="160"/>
      <c r="V25" s="161"/>
      <c r="W25" s="161"/>
      <c r="X25" s="160"/>
      <c r="Y25" s="160"/>
      <c r="Z25" s="160"/>
      <c r="AA25" s="160"/>
      <c r="AB25" s="181">
        <f t="shared" si="3"/>
      </c>
      <c r="AC25" s="182">
        <f t="shared" si="4"/>
      </c>
      <c r="AD25" s="24">
        <f t="shared" si="5"/>
        <v>0</v>
      </c>
      <c r="AE25" s="21">
        <f t="shared" si="6"/>
        <v>0</v>
      </c>
      <c r="AF25" s="27">
        <f t="shared" si="7"/>
        <v>0</v>
      </c>
      <c r="AG25" s="21">
        <f t="shared" si="8"/>
        <v>0</v>
      </c>
      <c r="AH25" s="21">
        <f t="shared" si="9"/>
        <v>0</v>
      </c>
      <c r="AI25" s="27">
        <f t="shared" si="10"/>
        <v>0</v>
      </c>
      <c r="AJ25" s="27">
        <f t="shared" si="11"/>
        <v>0</v>
      </c>
      <c r="AK25" s="21">
        <f t="shared" si="12"/>
        <v>0</v>
      </c>
      <c r="AL25" s="21">
        <f t="shared" si="13"/>
        <v>0</v>
      </c>
      <c r="AM25" s="21">
        <f t="shared" si="14"/>
        <v>0</v>
      </c>
      <c r="AN25" s="21">
        <f t="shared" si="15"/>
        <v>0</v>
      </c>
      <c r="AO25" s="21">
        <f t="shared" si="16"/>
        <v>0</v>
      </c>
      <c r="AP25" s="27">
        <f t="shared" si="17"/>
        <v>0</v>
      </c>
      <c r="AQ25" s="27">
        <f t="shared" si="18"/>
        <v>0</v>
      </c>
      <c r="AR25" s="27">
        <f t="shared" si="19"/>
        <v>0</v>
      </c>
      <c r="AS25" s="27">
        <f t="shared" si="20"/>
        <v>0</v>
      </c>
      <c r="AT25" s="21">
        <f t="shared" si="21"/>
        <v>0</v>
      </c>
      <c r="AU25" s="21">
        <f t="shared" si="22"/>
        <v>0</v>
      </c>
      <c r="AV25" s="27">
        <f t="shared" si="23"/>
        <v>0</v>
      </c>
      <c r="AW25" s="27">
        <f t="shared" si="24"/>
        <v>0</v>
      </c>
      <c r="AX25" s="27">
        <f t="shared" si="25"/>
        <v>0</v>
      </c>
      <c r="AY25" s="27">
        <f t="shared" si="26"/>
        <v>0</v>
      </c>
      <c r="AZ25" s="33">
        <f t="shared" si="27"/>
        <v>0</v>
      </c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</row>
    <row r="26" spans="1:75" ht="12.75" customHeight="1">
      <c r="A26" s="157">
        <f>IF('СПИСОК КЛАССА'!I22=1,1,0)</f>
        <v>0</v>
      </c>
      <c r="B26" s="169">
        <v>11</v>
      </c>
      <c r="C26" s="163">
        <f>IF(NOT(ISBLANK('СПИСОК КЛАССА'!B22)),'СПИСОК КЛАССА'!B22,"")</f>
        <v>11</v>
      </c>
      <c r="D26" s="163">
        <f>IF(NOT(ISBLANK('СПИСОК КЛАССА'!C22)),IF($A26=1,'СПИСОК КЛАССА'!C22,"УЧЕНИК НЕ ВЫПОЛНЯЛ РАБОТУ"),"")</f>
      </c>
      <c r="E26" s="163">
        <v>1</v>
      </c>
      <c r="F26" s="159"/>
      <c r="G26" s="159"/>
      <c r="H26" s="160"/>
      <c r="I26" s="159"/>
      <c r="J26" s="159"/>
      <c r="K26" s="160"/>
      <c r="L26" s="160"/>
      <c r="M26" s="161"/>
      <c r="N26" s="161"/>
      <c r="O26" s="161"/>
      <c r="P26" s="161"/>
      <c r="Q26" s="161"/>
      <c r="R26" s="160"/>
      <c r="S26" s="160"/>
      <c r="T26" s="160"/>
      <c r="U26" s="160"/>
      <c r="V26" s="161"/>
      <c r="W26" s="161"/>
      <c r="X26" s="160"/>
      <c r="Y26" s="160"/>
      <c r="Z26" s="160"/>
      <c r="AA26" s="160"/>
      <c r="AB26" s="181">
        <f t="shared" si="3"/>
      </c>
      <c r="AC26" s="182">
        <f t="shared" si="4"/>
      </c>
      <c r="AD26" s="24">
        <f t="shared" si="5"/>
        <v>0</v>
      </c>
      <c r="AE26" s="21">
        <f t="shared" si="6"/>
        <v>0</v>
      </c>
      <c r="AF26" s="27">
        <f t="shared" si="7"/>
        <v>0</v>
      </c>
      <c r="AG26" s="21">
        <f t="shared" si="8"/>
        <v>0</v>
      </c>
      <c r="AH26" s="21">
        <f t="shared" si="9"/>
        <v>0</v>
      </c>
      <c r="AI26" s="27">
        <f t="shared" si="10"/>
        <v>0</v>
      </c>
      <c r="AJ26" s="27">
        <f t="shared" si="11"/>
        <v>0</v>
      </c>
      <c r="AK26" s="21">
        <f t="shared" si="12"/>
        <v>0</v>
      </c>
      <c r="AL26" s="21">
        <f t="shared" si="13"/>
        <v>0</v>
      </c>
      <c r="AM26" s="21">
        <f t="shared" si="14"/>
        <v>0</v>
      </c>
      <c r="AN26" s="21">
        <f t="shared" si="15"/>
        <v>0</v>
      </c>
      <c r="AO26" s="21">
        <f t="shared" si="16"/>
        <v>0</v>
      </c>
      <c r="AP26" s="27">
        <f t="shared" si="17"/>
        <v>0</v>
      </c>
      <c r="AQ26" s="27">
        <f t="shared" si="18"/>
        <v>0</v>
      </c>
      <c r="AR26" s="27">
        <f t="shared" si="19"/>
        <v>0</v>
      </c>
      <c r="AS26" s="27">
        <f t="shared" si="20"/>
        <v>0</v>
      </c>
      <c r="AT26" s="21">
        <f t="shared" si="21"/>
        <v>0</v>
      </c>
      <c r="AU26" s="21">
        <f t="shared" si="22"/>
        <v>0</v>
      </c>
      <c r="AV26" s="27">
        <f t="shared" si="23"/>
        <v>0</v>
      </c>
      <c r="AW26" s="27">
        <f t="shared" si="24"/>
        <v>0</v>
      </c>
      <c r="AX26" s="27">
        <f t="shared" si="25"/>
        <v>0</v>
      </c>
      <c r="AY26" s="27">
        <f t="shared" si="26"/>
        <v>0</v>
      </c>
      <c r="AZ26" s="33">
        <f t="shared" si="27"/>
        <v>0</v>
      </c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</row>
    <row r="27" spans="1:75" ht="12.75" customHeight="1">
      <c r="A27" s="157">
        <f>IF('СПИСОК КЛАССА'!I23=1,1,0)</f>
        <v>1</v>
      </c>
      <c r="B27" s="169">
        <v>12</v>
      </c>
      <c r="C27" s="163">
        <f>IF(NOT(ISBLANK('СПИСОК КЛАССА'!B23)),'СПИСОК КЛАССА'!B23,"")</f>
        <v>12</v>
      </c>
      <c r="D27" s="163">
        <f>IF(NOT(ISBLANK('СПИСОК КЛАССА'!C23)),IF($A27=1,'СПИСОК КЛАССА'!C23,"УЧЕНИК НЕ ВЫПОЛНЯЛ РАБОТУ"),"")</f>
      </c>
      <c r="E27" s="163">
        <v>1</v>
      </c>
      <c r="F27" s="159">
        <v>1</v>
      </c>
      <c r="G27" s="159">
        <v>1</v>
      </c>
      <c r="H27" s="160">
        <v>2</v>
      </c>
      <c r="I27" s="159">
        <v>1</v>
      </c>
      <c r="J27" s="159">
        <v>1</v>
      </c>
      <c r="K27" s="160">
        <v>1</v>
      </c>
      <c r="L27" s="160">
        <v>1</v>
      </c>
      <c r="M27" s="161">
        <v>1</v>
      </c>
      <c r="N27" s="161">
        <v>1</v>
      </c>
      <c r="O27" s="161">
        <v>1</v>
      </c>
      <c r="P27" s="161">
        <v>1</v>
      </c>
      <c r="Q27" s="161">
        <v>1</v>
      </c>
      <c r="R27" s="160">
        <v>1</v>
      </c>
      <c r="S27" s="160">
        <v>1</v>
      </c>
      <c r="T27" s="160">
        <v>1</v>
      </c>
      <c r="U27" s="160">
        <v>1</v>
      </c>
      <c r="V27" s="161">
        <v>1</v>
      </c>
      <c r="W27" s="161">
        <v>1</v>
      </c>
      <c r="X27" s="160">
        <v>2</v>
      </c>
      <c r="Y27" s="160">
        <v>1</v>
      </c>
      <c r="Z27" s="160">
        <v>1</v>
      </c>
      <c r="AA27" s="160">
        <v>0</v>
      </c>
      <c r="AB27" s="181">
        <f t="shared" si="3"/>
        <v>23</v>
      </c>
      <c r="AC27" s="182">
        <f t="shared" si="4"/>
        <v>0.8846153846153846</v>
      </c>
      <c r="AD27" s="24">
        <f t="shared" si="5"/>
        <v>0</v>
      </c>
      <c r="AE27" s="21">
        <f t="shared" si="6"/>
        <v>1</v>
      </c>
      <c r="AF27" s="27">
        <f t="shared" si="7"/>
        <v>2</v>
      </c>
      <c r="AG27" s="21">
        <f t="shared" si="8"/>
        <v>0</v>
      </c>
      <c r="AH27" s="21">
        <f t="shared" si="9"/>
        <v>0</v>
      </c>
      <c r="AI27" s="27">
        <f t="shared" si="10"/>
        <v>1</v>
      </c>
      <c r="AJ27" s="27">
        <f t="shared" si="11"/>
        <v>1</v>
      </c>
      <c r="AK27" s="21">
        <f t="shared" si="12"/>
        <v>0</v>
      </c>
      <c r="AL27" s="21">
        <f t="shared" si="13"/>
        <v>0</v>
      </c>
      <c r="AM27" s="21">
        <f t="shared" si="14"/>
        <v>0</v>
      </c>
      <c r="AN27" s="21">
        <f t="shared" si="15"/>
        <v>0</v>
      </c>
      <c r="AO27" s="21">
        <f t="shared" si="16"/>
        <v>1</v>
      </c>
      <c r="AP27" s="27">
        <f t="shared" si="17"/>
        <v>1</v>
      </c>
      <c r="AQ27" s="27">
        <f t="shared" si="18"/>
        <v>1</v>
      </c>
      <c r="AR27" s="27">
        <f t="shared" si="19"/>
        <v>1</v>
      </c>
      <c r="AS27" s="27">
        <f t="shared" si="20"/>
        <v>1</v>
      </c>
      <c r="AT27" s="21">
        <f t="shared" si="21"/>
        <v>0</v>
      </c>
      <c r="AU27" s="21">
        <f t="shared" si="22"/>
        <v>0</v>
      </c>
      <c r="AV27" s="27">
        <f t="shared" si="23"/>
        <v>2</v>
      </c>
      <c r="AW27" s="27">
        <f t="shared" si="24"/>
        <v>1</v>
      </c>
      <c r="AX27" s="27">
        <f t="shared" si="25"/>
        <v>1</v>
      </c>
      <c r="AY27" s="27">
        <f t="shared" si="26"/>
        <v>0</v>
      </c>
      <c r="AZ27" s="33">
        <f t="shared" si="27"/>
        <v>14</v>
      </c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</row>
    <row r="28" spans="1:75" ht="12.75" customHeight="1">
      <c r="A28" s="157">
        <f>IF('СПИСОК КЛАССА'!I24=1,1,0)</f>
        <v>0</v>
      </c>
      <c r="B28" s="169">
        <v>13</v>
      </c>
      <c r="C28" s="163">
        <f>IF(NOT(ISBLANK('СПИСОК КЛАССА'!B24)),'СПИСОК КЛАССА'!B24,"")</f>
        <v>13</v>
      </c>
      <c r="D28" s="163">
        <f>IF(NOT(ISBLANK('СПИСОК КЛАССА'!C24)),IF($A28=1,'СПИСОК КЛАССА'!C24,"УЧЕНИК НЕ ВЫПОЛНЯЛ РАБОТУ"),"")</f>
      </c>
      <c r="E28" s="163">
        <v>1</v>
      </c>
      <c r="F28" s="159"/>
      <c r="G28" s="159"/>
      <c r="H28" s="160"/>
      <c r="I28" s="159"/>
      <c r="J28" s="159"/>
      <c r="K28" s="160"/>
      <c r="L28" s="160"/>
      <c r="M28" s="161"/>
      <c r="N28" s="161"/>
      <c r="O28" s="161"/>
      <c r="P28" s="161"/>
      <c r="Q28" s="161"/>
      <c r="R28" s="160"/>
      <c r="S28" s="160"/>
      <c r="T28" s="160"/>
      <c r="U28" s="160"/>
      <c r="V28" s="161"/>
      <c r="W28" s="161"/>
      <c r="X28" s="160"/>
      <c r="Y28" s="160"/>
      <c r="Z28" s="160"/>
      <c r="AA28" s="160"/>
      <c r="AB28" s="181">
        <f t="shared" si="3"/>
      </c>
      <c r="AC28" s="182">
        <f t="shared" si="4"/>
      </c>
      <c r="AD28" s="24">
        <f t="shared" si="5"/>
        <v>0</v>
      </c>
      <c r="AE28" s="21">
        <f t="shared" si="6"/>
        <v>0</v>
      </c>
      <c r="AF28" s="27">
        <f t="shared" si="7"/>
        <v>0</v>
      </c>
      <c r="AG28" s="21">
        <f t="shared" si="8"/>
        <v>0</v>
      </c>
      <c r="AH28" s="21">
        <f t="shared" si="9"/>
        <v>0</v>
      </c>
      <c r="AI28" s="27">
        <f t="shared" si="10"/>
        <v>0</v>
      </c>
      <c r="AJ28" s="27">
        <f t="shared" si="11"/>
        <v>0</v>
      </c>
      <c r="AK28" s="21">
        <f t="shared" si="12"/>
        <v>0</v>
      </c>
      <c r="AL28" s="21">
        <f t="shared" si="13"/>
        <v>0</v>
      </c>
      <c r="AM28" s="21">
        <f t="shared" si="14"/>
        <v>0</v>
      </c>
      <c r="AN28" s="21">
        <f t="shared" si="15"/>
        <v>0</v>
      </c>
      <c r="AO28" s="21">
        <f t="shared" si="16"/>
        <v>0</v>
      </c>
      <c r="AP28" s="27">
        <f t="shared" si="17"/>
        <v>0</v>
      </c>
      <c r="AQ28" s="27">
        <f t="shared" si="18"/>
        <v>0</v>
      </c>
      <c r="AR28" s="27">
        <f t="shared" si="19"/>
        <v>0</v>
      </c>
      <c r="AS28" s="27">
        <f t="shared" si="20"/>
        <v>0</v>
      </c>
      <c r="AT28" s="21">
        <f t="shared" si="21"/>
        <v>0</v>
      </c>
      <c r="AU28" s="21">
        <f t="shared" si="22"/>
        <v>0</v>
      </c>
      <c r="AV28" s="27">
        <f t="shared" si="23"/>
        <v>0</v>
      </c>
      <c r="AW28" s="27">
        <f t="shared" si="24"/>
        <v>0</v>
      </c>
      <c r="AX28" s="27">
        <f t="shared" si="25"/>
        <v>0</v>
      </c>
      <c r="AY28" s="27">
        <f t="shared" si="26"/>
        <v>0</v>
      </c>
      <c r="AZ28" s="33">
        <f t="shared" si="27"/>
        <v>0</v>
      </c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</row>
    <row r="29" spans="1:75" ht="12.75" customHeight="1">
      <c r="A29" s="157">
        <f>IF('СПИСОК КЛАССА'!I25=1,1,0)</f>
        <v>0</v>
      </c>
      <c r="B29" s="169">
        <v>14</v>
      </c>
      <c r="C29" s="163">
        <f>IF(NOT(ISBLANK('СПИСОК КЛАССА'!B25)),'СПИСОК КЛАССА'!B25,"")</f>
        <v>14</v>
      </c>
      <c r="D29" s="163">
        <f>IF(NOT(ISBLANK('СПИСОК КЛАССА'!C25)),IF($A29=1,'СПИСОК КЛАССА'!C25,"УЧЕНИК НЕ ВЫПОЛНЯЛ РАБОТУ"),"")</f>
      </c>
      <c r="E29" s="163">
        <v>1</v>
      </c>
      <c r="F29" s="159"/>
      <c r="G29" s="159"/>
      <c r="H29" s="160"/>
      <c r="I29" s="159"/>
      <c r="J29" s="159"/>
      <c r="K29" s="160"/>
      <c r="L29" s="160"/>
      <c r="M29" s="161"/>
      <c r="N29" s="161"/>
      <c r="O29" s="161"/>
      <c r="P29" s="161"/>
      <c r="Q29" s="161"/>
      <c r="R29" s="160"/>
      <c r="S29" s="160"/>
      <c r="T29" s="160"/>
      <c r="U29" s="160"/>
      <c r="V29" s="161"/>
      <c r="W29" s="161"/>
      <c r="X29" s="160"/>
      <c r="Y29" s="160"/>
      <c r="Z29" s="160"/>
      <c r="AA29" s="160"/>
      <c r="AB29" s="181">
        <f t="shared" si="3"/>
      </c>
      <c r="AC29" s="182">
        <f t="shared" si="4"/>
      </c>
      <c r="AD29" s="24">
        <f t="shared" si="5"/>
        <v>0</v>
      </c>
      <c r="AE29" s="21">
        <f t="shared" si="6"/>
        <v>0</v>
      </c>
      <c r="AF29" s="27">
        <f t="shared" si="7"/>
        <v>0</v>
      </c>
      <c r="AG29" s="21">
        <f t="shared" si="8"/>
        <v>0</v>
      </c>
      <c r="AH29" s="21">
        <f t="shared" si="9"/>
        <v>0</v>
      </c>
      <c r="AI29" s="27">
        <f t="shared" si="10"/>
        <v>0</v>
      </c>
      <c r="AJ29" s="27">
        <f t="shared" si="11"/>
        <v>0</v>
      </c>
      <c r="AK29" s="21">
        <f t="shared" si="12"/>
        <v>0</v>
      </c>
      <c r="AL29" s="21">
        <f t="shared" si="13"/>
        <v>0</v>
      </c>
      <c r="AM29" s="21">
        <f t="shared" si="14"/>
        <v>0</v>
      </c>
      <c r="AN29" s="21">
        <f t="shared" si="15"/>
        <v>0</v>
      </c>
      <c r="AO29" s="21">
        <f t="shared" si="16"/>
        <v>0</v>
      </c>
      <c r="AP29" s="27">
        <f t="shared" si="17"/>
        <v>0</v>
      </c>
      <c r="AQ29" s="27">
        <f t="shared" si="18"/>
        <v>0</v>
      </c>
      <c r="AR29" s="27">
        <f t="shared" si="19"/>
        <v>0</v>
      </c>
      <c r="AS29" s="27">
        <f t="shared" si="20"/>
        <v>0</v>
      </c>
      <c r="AT29" s="21">
        <f t="shared" si="21"/>
        <v>0</v>
      </c>
      <c r="AU29" s="21">
        <f t="shared" si="22"/>
        <v>0</v>
      </c>
      <c r="AV29" s="27">
        <f t="shared" si="23"/>
        <v>0</v>
      </c>
      <c r="AW29" s="27">
        <f t="shared" si="24"/>
        <v>0</v>
      </c>
      <c r="AX29" s="27">
        <f t="shared" si="25"/>
        <v>0</v>
      </c>
      <c r="AY29" s="27">
        <f t="shared" si="26"/>
        <v>0</v>
      </c>
      <c r="AZ29" s="33">
        <f t="shared" si="27"/>
        <v>0</v>
      </c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</row>
    <row r="30" spans="1:75" ht="12.75" customHeight="1">
      <c r="A30" s="157">
        <f>IF('СПИСОК КЛАССА'!I26=1,1,0)</f>
        <v>0</v>
      </c>
      <c r="B30" s="169">
        <v>15</v>
      </c>
      <c r="C30" s="163">
        <f>IF(NOT(ISBLANK('СПИСОК КЛАССА'!B26)),'СПИСОК КЛАССА'!B26,"")</f>
        <v>15</v>
      </c>
      <c r="D30" s="163">
        <f>IF(NOT(ISBLANK('СПИСОК КЛАССА'!C26)),IF($A30=1,'СПИСОК КЛАССА'!C26,"УЧЕНИК НЕ ВЫПОЛНЯЛ РАБОТУ"),"")</f>
      </c>
      <c r="E30" s="163">
        <v>1</v>
      </c>
      <c r="F30" s="159"/>
      <c r="G30" s="159"/>
      <c r="H30" s="160"/>
      <c r="I30" s="159"/>
      <c r="J30" s="159"/>
      <c r="K30" s="160"/>
      <c r="L30" s="160"/>
      <c r="M30" s="161"/>
      <c r="N30" s="161"/>
      <c r="O30" s="161"/>
      <c r="P30" s="161"/>
      <c r="Q30" s="161"/>
      <c r="R30" s="160"/>
      <c r="S30" s="160"/>
      <c r="T30" s="160"/>
      <c r="U30" s="160"/>
      <c r="V30" s="161"/>
      <c r="W30" s="161"/>
      <c r="X30" s="160"/>
      <c r="Y30" s="160"/>
      <c r="Z30" s="160"/>
      <c r="AA30" s="160"/>
      <c r="AB30" s="181">
        <f t="shared" si="3"/>
      </c>
      <c r="AC30" s="182">
        <f t="shared" si="4"/>
      </c>
      <c r="AD30" s="24">
        <f t="shared" si="5"/>
        <v>0</v>
      </c>
      <c r="AE30" s="21">
        <f t="shared" si="6"/>
        <v>0</v>
      </c>
      <c r="AF30" s="27">
        <f t="shared" si="7"/>
        <v>0</v>
      </c>
      <c r="AG30" s="21">
        <f t="shared" si="8"/>
        <v>0</v>
      </c>
      <c r="AH30" s="21">
        <f t="shared" si="9"/>
        <v>0</v>
      </c>
      <c r="AI30" s="27">
        <f t="shared" si="10"/>
        <v>0</v>
      </c>
      <c r="AJ30" s="27">
        <f t="shared" si="11"/>
        <v>0</v>
      </c>
      <c r="AK30" s="21">
        <f t="shared" si="12"/>
        <v>0</v>
      </c>
      <c r="AL30" s="21">
        <f t="shared" si="13"/>
        <v>0</v>
      </c>
      <c r="AM30" s="21">
        <f t="shared" si="14"/>
        <v>0</v>
      </c>
      <c r="AN30" s="21">
        <f t="shared" si="15"/>
        <v>0</v>
      </c>
      <c r="AO30" s="21">
        <f t="shared" si="16"/>
        <v>0</v>
      </c>
      <c r="AP30" s="27">
        <f t="shared" si="17"/>
        <v>0</v>
      </c>
      <c r="AQ30" s="27">
        <f t="shared" si="18"/>
        <v>0</v>
      </c>
      <c r="AR30" s="27">
        <f t="shared" si="19"/>
        <v>0</v>
      </c>
      <c r="AS30" s="27">
        <f t="shared" si="20"/>
        <v>0</v>
      </c>
      <c r="AT30" s="21">
        <f t="shared" si="21"/>
        <v>0</v>
      </c>
      <c r="AU30" s="21">
        <f t="shared" si="22"/>
        <v>0</v>
      </c>
      <c r="AV30" s="27">
        <f t="shared" si="23"/>
        <v>0</v>
      </c>
      <c r="AW30" s="27">
        <f t="shared" si="24"/>
        <v>0</v>
      </c>
      <c r="AX30" s="27">
        <f t="shared" si="25"/>
        <v>0</v>
      </c>
      <c r="AY30" s="27">
        <f t="shared" si="26"/>
        <v>0</v>
      </c>
      <c r="AZ30" s="33">
        <f t="shared" si="27"/>
        <v>0</v>
      </c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</row>
    <row r="31" spans="1:75" ht="12.75" customHeight="1">
      <c r="A31" s="157">
        <f>IF('СПИСОК КЛАССА'!I27=1,1,0)</f>
        <v>0</v>
      </c>
      <c r="B31" s="169">
        <v>16</v>
      </c>
      <c r="C31" s="163">
        <f>IF(NOT(ISBLANK('СПИСОК КЛАССА'!B27)),'СПИСОК КЛАССА'!B27,"")</f>
        <v>16</v>
      </c>
      <c r="D31" s="163">
        <f>IF(NOT(ISBLANK('СПИСОК КЛАССА'!C27)),IF($A31=1,'СПИСОК КЛАССА'!C27,"УЧЕНИК НЕ ВЫПОЛНЯЛ РАБОТУ"),"")</f>
      </c>
      <c r="E31" s="163">
        <v>1</v>
      </c>
      <c r="F31" s="159"/>
      <c r="G31" s="159"/>
      <c r="H31" s="160"/>
      <c r="I31" s="159"/>
      <c r="J31" s="159"/>
      <c r="K31" s="160"/>
      <c r="L31" s="160"/>
      <c r="M31" s="161"/>
      <c r="N31" s="161"/>
      <c r="O31" s="161"/>
      <c r="P31" s="161"/>
      <c r="Q31" s="161"/>
      <c r="R31" s="160"/>
      <c r="S31" s="160"/>
      <c r="T31" s="160"/>
      <c r="U31" s="160"/>
      <c r="V31" s="161"/>
      <c r="W31" s="161"/>
      <c r="X31" s="160"/>
      <c r="Y31" s="160"/>
      <c r="Z31" s="160"/>
      <c r="AA31" s="160"/>
      <c r="AB31" s="181">
        <f t="shared" si="3"/>
      </c>
      <c r="AC31" s="182">
        <f t="shared" si="4"/>
      </c>
      <c r="AD31" s="24">
        <f t="shared" si="5"/>
        <v>0</v>
      </c>
      <c r="AE31" s="21">
        <f t="shared" si="6"/>
        <v>0</v>
      </c>
      <c r="AF31" s="27">
        <f t="shared" si="7"/>
        <v>0</v>
      </c>
      <c r="AG31" s="21">
        <f t="shared" si="8"/>
        <v>0</v>
      </c>
      <c r="AH31" s="21">
        <f t="shared" si="9"/>
        <v>0</v>
      </c>
      <c r="AI31" s="27">
        <f t="shared" si="10"/>
        <v>0</v>
      </c>
      <c r="AJ31" s="27">
        <f t="shared" si="11"/>
        <v>0</v>
      </c>
      <c r="AK31" s="21">
        <f t="shared" si="12"/>
        <v>0</v>
      </c>
      <c r="AL31" s="21">
        <f t="shared" si="13"/>
        <v>0</v>
      </c>
      <c r="AM31" s="21">
        <f t="shared" si="14"/>
        <v>0</v>
      </c>
      <c r="AN31" s="21">
        <f t="shared" si="15"/>
        <v>0</v>
      </c>
      <c r="AO31" s="21">
        <f t="shared" si="16"/>
        <v>0</v>
      </c>
      <c r="AP31" s="27">
        <f t="shared" si="17"/>
        <v>0</v>
      </c>
      <c r="AQ31" s="27">
        <f t="shared" si="18"/>
        <v>0</v>
      </c>
      <c r="AR31" s="27">
        <f t="shared" si="19"/>
        <v>0</v>
      </c>
      <c r="AS31" s="27">
        <f t="shared" si="20"/>
        <v>0</v>
      </c>
      <c r="AT31" s="21">
        <f t="shared" si="21"/>
        <v>0</v>
      </c>
      <c r="AU31" s="21">
        <f t="shared" si="22"/>
        <v>0</v>
      </c>
      <c r="AV31" s="27">
        <f t="shared" si="23"/>
        <v>0</v>
      </c>
      <c r="AW31" s="27">
        <f t="shared" si="24"/>
        <v>0</v>
      </c>
      <c r="AX31" s="27">
        <f t="shared" si="25"/>
        <v>0</v>
      </c>
      <c r="AY31" s="27">
        <f t="shared" si="26"/>
        <v>0</v>
      </c>
      <c r="AZ31" s="33">
        <f t="shared" si="27"/>
        <v>0</v>
      </c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</row>
    <row r="32" spans="1:75" ht="12.75" customHeight="1">
      <c r="A32" s="157">
        <f>IF('СПИСОК КЛАССА'!I28=1,1,0)</f>
        <v>0</v>
      </c>
      <c r="B32" s="169">
        <v>17</v>
      </c>
      <c r="C32" s="163">
        <f>IF(NOT(ISBLANK('СПИСОК КЛАССА'!B28)),'СПИСОК КЛАССА'!B28,"")</f>
        <v>17</v>
      </c>
      <c r="D32" s="163">
        <f>IF(NOT(ISBLANK('СПИСОК КЛАССА'!C28)),IF($A32=1,'СПИСОК КЛАССА'!C28,"УЧЕНИК НЕ ВЫПОЛНЯЛ РАБОТУ"),"")</f>
      </c>
      <c r="E32" s="163">
        <v>1</v>
      </c>
      <c r="F32" s="159"/>
      <c r="G32" s="159"/>
      <c r="H32" s="160"/>
      <c r="I32" s="159"/>
      <c r="J32" s="159"/>
      <c r="K32" s="160"/>
      <c r="L32" s="160"/>
      <c r="M32" s="161"/>
      <c r="N32" s="161"/>
      <c r="O32" s="161"/>
      <c r="P32" s="161"/>
      <c r="Q32" s="161"/>
      <c r="R32" s="160"/>
      <c r="S32" s="160"/>
      <c r="T32" s="160"/>
      <c r="U32" s="160"/>
      <c r="V32" s="161"/>
      <c r="W32" s="161"/>
      <c r="X32" s="160"/>
      <c r="Y32" s="160"/>
      <c r="Z32" s="160"/>
      <c r="AA32" s="160"/>
      <c r="AB32" s="181">
        <f t="shared" si="3"/>
      </c>
      <c r="AC32" s="182">
        <f t="shared" si="4"/>
      </c>
      <c r="AD32" s="24">
        <f t="shared" si="5"/>
        <v>0</v>
      </c>
      <c r="AE32" s="21">
        <f t="shared" si="6"/>
        <v>0</v>
      </c>
      <c r="AF32" s="27">
        <f t="shared" si="7"/>
        <v>0</v>
      </c>
      <c r="AG32" s="21">
        <f t="shared" si="8"/>
        <v>0</v>
      </c>
      <c r="AH32" s="21">
        <f t="shared" si="9"/>
        <v>0</v>
      </c>
      <c r="AI32" s="27">
        <f t="shared" si="10"/>
        <v>0</v>
      </c>
      <c r="AJ32" s="27">
        <f t="shared" si="11"/>
        <v>0</v>
      </c>
      <c r="AK32" s="21">
        <f t="shared" si="12"/>
        <v>0</v>
      </c>
      <c r="AL32" s="21">
        <f t="shared" si="13"/>
        <v>0</v>
      </c>
      <c r="AM32" s="21">
        <f t="shared" si="14"/>
        <v>0</v>
      </c>
      <c r="AN32" s="21">
        <f t="shared" si="15"/>
        <v>0</v>
      </c>
      <c r="AO32" s="21">
        <f t="shared" si="16"/>
        <v>0</v>
      </c>
      <c r="AP32" s="27">
        <f t="shared" si="17"/>
        <v>0</v>
      </c>
      <c r="AQ32" s="27">
        <f t="shared" si="18"/>
        <v>0</v>
      </c>
      <c r="AR32" s="27">
        <f t="shared" si="19"/>
        <v>0</v>
      </c>
      <c r="AS32" s="27">
        <f t="shared" si="20"/>
        <v>0</v>
      </c>
      <c r="AT32" s="21">
        <f t="shared" si="21"/>
        <v>0</v>
      </c>
      <c r="AU32" s="21">
        <f t="shared" si="22"/>
        <v>0</v>
      </c>
      <c r="AV32" s="27">
        <f t="shared" si="23"/>
        <v>0</v>
      </c>
      <c r="AW32" s="27">
        <f t="shared" si="24"/>
        <v>0</v>
      </c>
      <c r="AX32" s="27">
        <f t="shared" si="25"/>
        <v>0</v>
      </c>
      <c r="AY32" s="27">
        <f t="shared" si="26"/>
        <v>0</v>
      </c>
      <c r="AZ32" s="33">
        <f t="shared" si="27"/>
        <v>0</v>
      </c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</row>
    <row r="33" spans="1:75" ht="12.75" customHeight="1">
      <c r="A33" s="157">
        <f>IF('СПИСОК КЛАССА'!I29=1,1,0)</f>
        <v>0</v>
      </c>
      <c r="B33" s="169">
        <v>18</v>
      </c>
      <c r="C33" s="163">
        <f>IF(NOT(ISBLANK('СПИСОК КЛАССА'!B29)),'СПИСОК КЛАССА'!B29,"")</f>
        <v>18</v>
      </c>
      <c r="D33" s="163">
        <f>IF(NOT(ISBLANK('СПИСОК КЛАССА'!C29)),IF($A33=1,'СПИСОК КЛАССА'!C29,"УЧЕНИК НЕ ВЫПОЛНЯЛ РАБОТУ"),"")</f>
      </c>
      <c r="E33" s="163">
        <v>1</v>
      </c>
      <c r="F33" s="159"/>
      <c r="G33" s="159"/>
      <c r="H33" s="160"/>
      <c r="I33" s="159"/>
      <c r="J33" s="159"/>
      <c r="K33" s="160"/>
      <c r="L33" s="160"/>
      <c r="M33" s="161"/>
      <c r="N33" s="161"/>
      <c r="O33" s="161"/>
      <c r="P33" s="161"/>
      <c r="Q33" s="161"/>
      <c r="R33" s="160"/>
      <c r="S33" s="160"/>
      <c r="T33" s="160"/>
      <c r="U33" s="160"/>
      <c r="V33" s="161"/>
      <c r="W33" s="161"/>
      <c r="X33" s="160"/>
      <c r="Y33" s="160"/>
      <c r="Z33" s="160"/>
      <c r="AA33" s="160"/>
      <c r="AB33" s="181">
        <f t="shared" si="3"/>
      </c>
      <c r="AC33" s="182">
        <f t="shared" si="4"/>
      </c>
      <c r="AD33" s="24">
        <f t="shared" si="5"/>
        <v>0</v>
      </c>
      <c r="AE33" s="21">
        <f t="shared" si="6"/>
        <v>0</v>
      </c>
      <c r="AF33" s="27">
        <f t="shared" si="7"/>
        <v>0</v>
      </c>
      <c r="AG33" s="21">
        <f t="shared" si="8"/>
        <v>0</v>
      </c>
      <c r="AH33" s="21">
        <f t="shared" si="9"/>
        <v>0</v>
      </c>
      <c r="AI33" s="27">
        <f t="shared" si="10"/>
        <v>0</v>
      </c>
      <c r="AJ33" s="27">
        <f t="shared" si="11"/>
        <v>0</v>
      </c>
      <c r="AK33" s="21">
        <f t="shared" si="12"/>
        <v>0</v>
      </c>
      <c r="AL33" s="21">
        <f t="shared" si="13"/>
        <v>0</v>
      </c>
      <c r="AM33" s="21">
        <f t="shared" si="14"/>
        <v>0</v>
      </c>
      <c r="AN33" s="21">
        <f t="shared" si="15"/>
        <v>0</v>
      </c>
      <c r="AO33" s="21">
        <f t="shared" si="16"/>
        <v>0</v>
      </c>
      <c r="AP33" s="27">
        <f t="shared" si="17"/>
        <v>0</v>
      </c>
      <c r="AQ33" s="27">
        <f t="shared" si="18"/>
        <v>0</v>
      </c>
      <c r="AR33" s="27">
        <f t="shared" si="19"/>
        <v>0</v>
      </c>
      <c r="AS33" s="27">
        <f t="shared" si="20"/>
        <v>0</v>
      </c>
      <c r="AT33" s="21">
        <f t="shared" si="21"/>
        <v>0</v>
      </c>
      <c r="AU33" s="21">
        <f t="shared" si="22"/>
        <v>0</v>
      </c>
      <c r="AV33" s="27">
        <f t="shared" si="23"/>
        <v>0</v>
      </c>
      <c r="AW33" s="27">
        <f t="shared" si="24"/>
        <v>0</v>
      </c>
      <c r="AX33" s="27">
        <f t="shared" si="25"/>
        <v>0</v>
      </c>
      <c r="AY33" s="27">
        <f t="shared" si="26"/>
        <v>0</v>
      </c>
      <c r="AZ33" s="33">
        <f t="shared" si="27"/>
        <v>0</v>
      </c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</row>
    <row r="34" spans="1:75" ht="12.75" customHeight="1">
      <c r="A34" s="157">
        <f>IF('СПИСОК КЛАССА'!I30=1,1,0)</f>
        <v>1</v>
      </c>
      <c r="B34" s="169">
        <v>19</v>
      </c>
      <c r="C34" s="163">
        <f>IF(NOT(ISBLANK('СПИСОК КЛАССА'!B30)),'СПИСОК КЛАССА'!B30,"")</f>
        <v>19</v>
      </c>
      <c r="D34" s="163">
        <f>IF(NOT(ISBLANK('СПИСОК КЛАССА'!C30)),IF($A34=1,'СПИСОК КЛАССА'!C30,"УЧЕНИК НЕ ВЫПОЛНЯЛ РАБОТУ"),"")</f>
      </c>
      <c r="E34" s="163">
        <v>1</v>
      </c>
      <c r="F34" s="159">
        <v>1</v>
      </c>
      <c r="G34" s="159">
        <v>1</v>
      </c>
      <c r="H34" s="160">
        <v>2</v>
      </c>
      <c r="I34" s="159">
        <v>1</v>
      </c>
      <c r="J34" s="159">
        <v>1</v>
      </c>
      <c r="K34" s="160">
        <v>2</v>
      </c>
      <c r="L34" s="160">
        <v>1</v>
      </c>
      <c r="M34" s="161">
        <v>1</v>
      </c>
      <c r="N34" s="161">
        <v>1</v>
      </c>
      <c r="O34" s="161">
        <v>1</v>
      </c>
      <c r="P34" s="161">
        <v>1</v>
      </c>
      <c r="Q34" s="161">
        <v>1</v>
      </c>
      <c r="R34" s="160">
        <v>0</v>
      </c>
      <c r="S34" s="160">
        <v>1</v>
      </c>
      <c r="T34" s="160">
        <v>1</v>
      </c>
      <c r="U34" s="160">
        <v>1</v>
      </c>
      <c r="V34" s="161">
        <v>1</v>
      </c>
      <c r="W34" s="161">
        <v>1</v>
      </c>
      <c r="X34" s="160">
        <v>2</v>
      </c>
      <c r="Y34" s="160">
        <v>1</v>
      </c>
      <c r="Z34" s="160">
        <v>1</v>
      </c>
      <c r="AA34" s="160">
        <v>1</v>
      </c>
      <c r="AB34" s="181">
        <f t="shared" si="3"/>
        <v>24</v>
      </c>
      <c r="AC34" s="182">
        <f t="shared" si="4"/>
        <v>0.9230769230769231</v>
      </c>
      <c r="AD34" s="24">
        <f t="shared" si="5"/>
        <v>0</v>
      </c>
      <c r="AE34" s="21">
        <f t="shared" si="6"/>
        <v>1</v>
      </c>
      <c r="AF34" s="27">
        <f t="shared" si="7"/>
        <v>2</v>
      </c>
      <c r="AG34" s="21">
        <f t="shared" si="8"/>
        <v>0</v>
      </c>
      <c r="AH34" s="21">
        <f t="shared" si="9"/>
        <v>0</v>
      </c>
      <c r="AI34" s="27">
        <f t="shared" si="10"/>
        <v>2</v>
      </c>
      <c r="AJ34" s="27">
        <f t="shared" si="11"/>
        <v>1</v>
      </c>
      <c r="AK34" s="21">
        <f t="shared" si="12"/>
        <v>0</v>
      </c>
      <c r="AL34" s="21">
        <f t="shared" si="13"/>
        <v>0</v>
      </c>
      <c r="AM34" s="21">
        <f t="shared" si="14"/>
        <v>0</v>
      </c>
      <c r="AN34" s="21">
        <f t="shared" si="15"/>
        <v>0</v>
      </c>
      <c r="AO34" s="21">
        <f t="shared" si="16"/>
        <v>1</v>
      </c>
      <c r="AP34" s="27">
        <f t="shared" si="17"/>
        <v>0</v>
      </c>
      <c r="AQ34" s="27">
        <f t="shared" si="18"/>
        <v>1</v>
      </c>
      <c r="AR34" s="27">
        <f t="shared" si="19"/>
        <v>1</v>
      </c>
      <c r="AS34" s="27">
        <f t="shared" si="20"/>
        <v>1</v>
      </c>
      <c r="AT34" s="21">
        <f t="shared" si="21"/>
        <v>0</v>
      </c>
      <c r="AU34" s="21">
        <f t="shared" si="22"/>
        <v>0</v>
      </c>
      <c r="AV34" s="27">
        <f t="shared" si="23"/>
        <v>2</v>
      </c>
      <c r="AW34" s="27">
        <f t="shared" si="24"/>
        <v>1</v>
      </c>
      <c r="AX34" s="27">
        <f t="shared" si="25"/>
        <v>1</v>
      </c>
      <c r="AY34" s="27">
        <f t="shared" si="26"/>
        <v>1</v>
      </c>
      <c r="AZ34" s="33">
        <f t="shared" si="27"/>
        <v>15</v>
      </c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</row>
    <row r="35" spans="1:75" ht="12.75" customHeight="1">
      <c r="A35" s="157">
        <f>IF('СПИСОК КЛАССА'!I31=1,1,0)</f>
        <v>0</v>
      </c>
      <c r="B35" s="169">
        <v>20</v>
      </c>
      <c r="C35" s="163">
        <f>IF(NOT(ISBLANK('СПИСОК КЛАССА'!B31)),'СПИСОК КЛАССА'!B31,"")</f>
        <v>20</v>
      </c>
      <c r="D35" s="163">
        <f>IF(NOT(ISBLANK('СПИСОК КЛАССА'!C31)),IF($A35=1,'СПИСОК КЛАССА'!C31,"УЧЕНИК НЕ ВЫПОЛНЯЛ РАБОТУ"),"")</f>
      </c>
      <c r="E35" s="163">
        <v>1</v>
      </c>
      <c r="F35" s="159"/>
      <c r="G35" s="159"/>
      <c r="H35" s="160"/>
      <c r="I35" s="159"/>
      <c r="J35" s="159"/>
      <c r="K35" s="160"/>
      <c r="L35" s="160"/>
      <c r="M35" s="161"/>
      <c r="N35" s="161"/>
      <c r="O35" s="161"/>
      <c r="P35" s="161"/>
      <c r="Q35" s="161"/>
      <c r="R35" s="160"/>
      <c r="S35" s="160"/>
      <c r="T35" s="160"/>
      <c r="U35" s="160"/>
      <c r="V35" s="161"/>
      <c r="W35" s="161"/>
      <c r="X35" s="160"/>
      <c r="Y35" s="160"/>
      <c r="Z35" s="160"/>
      <c r="AA35" s="160"/>
      <c r="AB35" s="181">
        <f t="shared" si="3"/>
      </c>
      <c r="AC35" s="182">
        <f t="shared" si="4"/>
      </c>
      <c r="AD35" s="24">
        <f t="shared" si="5"/>
        <v>0</v>
      </c>
      <c r="AE35" s="21">
        <f t="shared" si="6"/>
        <v>0</v>
      </c>
      <c r="AF35" s="27">
        <f t="shared" si="7"/>
        <v>0</v>
      </c>
      <c r="AG35" s="21">
        <f t="shared" si="8"/>
        <v>0</v>
      </c>
      <c r="AH35" s="21">
        <f t="shared" si="9"/>
        <v>0</v>
      </c>
      <c r="AI35" s="27">
        <f t="shared" si="10"/>
        <v>0</v>
      </c>
      <c r="AJ35" s="27">
        <f t="shared" si="11"/>
        <v>0</v>
      </c>
      <c r="AK35" s="21">
        <f t="shared" si="12"/>
        <v>0</v>
      </c>
      <c r="AL35" s="21">
        <f t="shared" si="13"/>
        <v>0</v>
      </c>
      <c r="AM35" s="21">
        <f t="shared" si="14"/>
        <v>0</v>
      </c>
      <c r="AN35" s="21">
        <f t="shared" si="15"/>
        <v>0</v>
      </c>
      <c r="AO35" s="21">
        <f t="shared" si="16"/>
        <v>0</v>
      </c>
      <c r="AP35" s="27">
        <f t="shared" si="17"/>
        <v>0</v>
      </c>
      <c r="AQ35" s="27">
        <f t="shared" si="18"/>
        <v>0</v>
      </c>
      <c r="AR35" s="27">
        <f t="shared" si="19"/>
        <v>0</v>
      </c>
      <c r="AS35" s="27">
        <f t="shared" si="20"/>
        <v>0</v>
      </c>
      <c r="AT35" s="21">
        <f t="shared" si="21"/>
        <v>0</v>
      </c>
      <c r="AU35" s="21">
        <f t="shared" si="22"/>
        <v>0</v>
      </c>
      <c r="AV35" s="27">
        <f t="shared" si="23"/>
        <v>0</v>
      </c>
      <c r="AW35" s="27">
        <f t="shared" si="24"/>
        <v>0</v>
      </c>
      <c r="AX35" s="27">
        <f t="shared" si="25"/>
        <v>0</v>
      </c>
      <c r="AY35" s="27">
        <f t="shared" si="26"/>
        <v>0</v>
      </c>
      <c r="AZ35" s="33">
        <f t="shared" si="27"/>
        <v>0</v>
      </c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</row>
    <row r="36" spans="1:75" ht="12.75" customHeight="1">
      <c r="A36" s="157">
        <f>IF('СПИСОК КЛАССА'!I32=1,1,0)</f>
        <v>1</v>
      </c>
      <c r="B36" s="169">
        <v>21</v>
      </c>
      <c r="C36" s="163">
        <f>IF(NOT(ISBLANK('СПИСОК КЛАССА'!B32)),'СПИСОК КЛАССА'!B32,"")</f>
        <v>21</v>
      </c>
      <c r="D36" s="163">
        <f>IF(NOT(ISBLANK('СПИСОК КЛАССА'!C32)),IF($A36=1,'СПИСОК КЛАССА'!C32,"УЧЕНИК НЕ ВЫПОЛНЯЛ РАБОТУ"),"")</f>
      </c>
      <c r="E36" s="163">
        <v>1</v>
      </c>
      <c r="F36" s="159">
        <v>1</v>
      </c>
      <c r="G36" s="159">
        <v>1</v>
      </c>
      <c r="H36" s="160">
        <v>2</v>
      </c>
      <c r="I36" s="159">
        <v>1</v>
      </c>
      <c r="J36" s="159">
        <v>1</v>
      </c>
      <c r="K36" s="160">
        <v>2</v>
      </c>
      <c r="L36" s="160">
        <v>1</v>
      </c>
      <c r="M36" s="161">
        <v>1</v>
      </c>
      <c r="N36" s="161">
        <v>1</v>
      </c>
      <c r="O36" s="161">
        <v>1</v>
      </c>
      <c r="P36" s="161">
        <v>1</v>
      </c>
      <c r="Q36" s="161">
        <v>1</v>
      </c>
      <c r="R36" s="160">
        <v>0</v>
      </c>
      <c r="S36" s="160">
        <v>1</v>
      </c>
      <c r="T36" s="160">
        <v>1</v>
      </c>
      <c r="U36" s="160">
        <v>1</v>
      </c>
      <c r="V36" s="161">
        <v>1</v>
      </c>
      <c r="W36" s="161">
        <v>1</v>
      </c>
      <c r="X36" s="160">
        <v>2</v>
      </c>
      <c r="Y36" s="160">
        <v>1</v>
      </c>
      <c r="Z36" s="160">
        <v>1</v>
      </c>
      <c r="AA36" s="160">
        <v>2</v>
      </c>
      <c r="AB36" s="181">
        <f t="shared" si="3"/>
        <v>25</v>
      </c>
      <c r="AC36" s="182">
        <f t="shared" si="4"/>
        <v>0.9615384615384616</v>
      </c>
      <c r="AD36" s="24">
        <f t="shared" si="5"/>
        <v>0</v>
      </c>
      <c r="AE36" s="21">
        <f t="shared" si="6"/>
        <v>1</v>
      </c>
      <c r="AF36" s="27">
        <f t="shared" si="7"/>
        <v>2</v>
      </c>
      <c r="AG36" s="21">
        <f t="shared" si="8"/>
        <v>0</v>
      </c>
      <c r="AH36" s="21">
        <f t="shared" si="9"/>
        <v>0</v>
      </c>
      <c r="AI36" s="27">
        <f t="shared" si="10"/>
        <v>2</v>
      </c>
      <c r="AJ36" s="27">
        <f t="shared" si="11"/>
        <v>1</v>
      </c>
      <c r="AK36" s="21">
        <f t="shared" si="12"/>
        <v>0</v>
      </c>
      <c r="AL36" s="21">
        <f t="shared" si="13"/>
        <v>0</v>
      </c>
      <c r="AM36" s="21">
        <f t="shared" si="14"/>
        <v>0</v>
      </c>
      <c r="AN36" s="21">
        <f t="shared" si="15"/>
        <v>0</v>
      </c>
      <c r="AO36" s="21">
        <f t="shared" si="16"/>
        <v>1</v>
      </c>
      <c r="AP36" s="27">
        <f t="shared" si="17"/>
        <v>0</v>
      </c>
      <c r="AQ36" s="27">
        <f t="shared" si="18"/>
        <v>1</v>
      </c>
      <c r="AR36" s="27">
        <f t="shared" si="19"/>
        <v>1</v>
      </c>
      <c r="AS36" s="27">
        <f t="shared" si="20"/>
        <v>1</v>
      </c>
      <c r="AT36" s="21">
        <f t="shared" si="21"/>
        <v>0</v>
      </c>
      <c r="AU36" s="21">
        <f t="shared" si="22"/>
        <v>0</v>
      </c>
      <c r="AV36" s="27">
        <f t="shared" si="23"/>
        <v>2</v>
      </c>
      <c r="AW36" s="27">
        <f t="shared" si="24"/>
        <v>1</v>
      </c>
      <c r="AX36" s="27">
        <f t="shared" si="25"/>
        <v>1</v>
      </c>
      <c r="AY36" s="27">
        <f t="shared" si="26"/>
        <v>2</v>
      </c>
      <c r="AZ36" s="33">
        <f t="shared" si="27"/>
        <v>16</v>
      </c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</row>
    <row r="37" spans="1:75" ht="12.75" customHeight="1">
      <c r="A37" s="157">
        <f>IF('СПИСОК КЛАССА'!I33=1,1,0)</f>
        <v>1</v>
      </c>
      <c r="B37" s="169">
        <v>22</v>
      </c>
      <c r="C37" s="163">
        <f>IF(NOT(ISBLANK('СПИСОК КЛАССА'!B33)),'СПИСОК КЛАССА'!B33,"")</f>
        <v>22</v>
      </c>
      <c r="D37" s="163">
        <f>IF(NOT(ISBLANK('СПИСОК КЛАССА'!C33)),IF($A37=1,'СПИСОК КЛАССА'!C33,"УЧЕНИК НЕ ВЫПОЛНЯЛ РАБОТУ"),"")</f>
      </c>
      <c r="E37" s="163">
        <v>1</v>
      </c>
      <c r="F37" s="159">
        <v>1</v>
      </c>
      <c r="G37" s="159">
        <v>1</v>
      </c>
      <c r="H37" s="160">
        <v>1</v>
      </c>
      <c r="I37" s="159">
        <v>1</v>
      </c>
      <c r="J37" s="159">
        <v>1</v>
      </c>
      <c r="K37" s="160">
        <v>2</v>
      </c>
      <c r="L37" s="160">
        <v>1</v>
      </c>
      <c r="M37" s="161">
        <v>1</v>
      </c>
      <c r="N37" s="161">
        <v>1</v>
      </c>
      <c r="O37" s="161">
        <v>1</v>
      </c>
      <c r="P37" s="161">
        <v>1</v>
      </c>
      <c r="Q37" s="161">
        <v>1</v>
      </c>
      <c r="R37" s="160">
        <v>1</v>
      </c>
      <c r="S37" s="160">
        <v>1</v>
      </c>
      <c r="T37" s="160">
        <v>1</v>
      </c>
      <c r="U37" s="160">
        <v>1</v>
      </c>
      <c r="V37" s="161">
        <v>1</v>
      </c>
      <c r="W37" s="161">
        <v>1</v>
      </c>
      <c r="X37" s="160">
        <v>2</v>
      </c>
      <c r="Y37" s="160">
        <v>1</v>
      </c>
      <c r="Z37" s="160">
        <v>1</v>
      </c>
      <c r="AA37" s="160">
        <v>1</v>
      </c>
      <c r="AB37" s="181">
        <f t="shared" si="3"/>
        <v>24</v>
      </c>
      <c r="AC37" s="182">
        <f t="shared" si="4"/>
        <v>0.9230769230769231</v>
      </c>
      <c r="AD37" s="24">
        <f t="shared" si="5"/>
        <v>0</v>
      </c>
      <c r="AE37" s="21">
        <f t="shared" si="6"/>
        <v>1</v>
      </c>
      <c r="AF37" s="27">
        <f t="shared" si="7"/>
        <v>1</v>
      </c>
      <c r="AG37" s="21">
        <f t="shared" si="8"/>
        <v>0</v>
      </c>
      <c r="AH37" s="21">
        <f t="shared" si="9"/>
        <v>0</v>
      </c>
      <c r="AI37" s="27">
        <f t="shared" si="10"/>
        <v>2</v>
      </c>
      <c r="AJ37" s="27">
        <f t="shared" si="11"/>
        <v>1</v>
      </c>
      <c r="AK37" s="21">
        <f t="shared" si="12"/>
        <v>0</v>
      </c>
      <c r="AL37" s="21">
        <f t="shared" si="13"/>
        <v>0</v>
      </c>
      <c r="AM37" s="21">
        <f t="shared" si="14"/>
        <v>0</v>
      </c>
      <c r="AN37" s="21">
        <f t="shared" si="15"/>
        <v>0</v>
      </c>
      <c r="AO37" s="21">
        <f t="shared" si="16"/>
        <v>1</v>
      </c>
      <c r="AP37" s="27">
        <f t="shared" si="17"/>
        <v>1</v>
      </c>
      <c r="AQ37" s="27">
        <f t="shared" si="18"/>
        <v>1</v>
      </c>
      <c r="AR37" s="27">
        <f t="shared" si="19"/>
        <v>1</v>
      </c>
      <c r="AS37" s="27">
        <f t="shared" si="20"/>
        <v>1</v>
      </c>
      <c r="AT37" s="21">
        <f t="shared" si="21"/>
        <v>0</v>
      </c>
      <c r="AU37" s="21">
        <f t="shared" si="22"/>
        <v>0</v>
      </c>
      <c r="AV37" s="27">
        <f t="shared" si="23"/>
        <v>2</v>
      </c>
      <c r="AW37" s="27">
        <f t="shared" si="24"/>
        <v>1</v>
      </c>
      <c r="AX37" s="27">
        <f t="shared" si="25"/>
        <v>1</v>
      </c>
      <c r="AY37" s="27">
        <f t="shared" si="26"/>
        <v>1</v>
      </c>
      <c r="AZ37" s="33">
        <f t="shared" si="27"/>
        <v>15</v>
      </c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</row>
    <row r="38" spans="1:75" ht="12.75" customHeight="1">
      <c r="A38" s="157">
        <f>IF('СПИСОК КЛАССА'!I34=1,1,0)</f>
        <v>0</v>
      </c>
      <c r="B38" s="169">
        <v>23</v>
      </c>
      <c r="C38" s="163">
        <f>IF(NOT(ISBLANK('СПИСОК КЛАССА'!B34)),'СПИСОК КЛАССА'!B34,"")</f>
      </c>
      <c r="D38" s="163">
        <f>IF(NOT(ISBLANK('СПИСОК КЛАССА'!C34)),IF($A38=1,'СПИСОК КЛАССА'!C34,"УЧЕНИК НЕ ВЫПОЛНЯЛ РАБОТУ"),"")</f>
      </c>
      <c r="E38" s="163">
        <v>1</v>
      </c>
      <c r="F38" s="159"/>
      <c r="G38" s="159"/>
      <c r="H38" s="160"/>
      <c r="I38" s="159"/>
      <c r="J38" s="159"/>
      <c r="K38" s="160"/>
      <c r="L38" s="160"/>
      <c r="M38" s="161"/>
      <c r="N38" s="161"/>
      <c r="O38" s="161"/>
      <c r="P38" s="161"/>
      <c r="Q38" s="161"/>
      <c r="R38" s="160"/>
      <c r="S38" s="160"/>
      <c r="T38" s="160"/>
      <c r="U38" s="160"/>
      <c r="V38" s="161"/>
      <c r="W38" s="161"/>
      <c r="X38" s="160"/>
      <c r="Y38" s="160"/>
      <c r="Z38" s="160"/>
      <c r="AA38" s="160"/>
      <c r="AB38" s="181">
        <f t="shared" si="3"/>
      </c>
      <c r="AC38" s="182">
        <f t="shared" si="4"/>
      </c>
      <c r="AD38" s="24">
        <f t="shared" si="5"/>
        <v>0</v>
      </c>
      <c r="AE38" s="21">
        <f t="shared" si="6"/>
        <v>0</v>
      </c>
      <c r="AF38" s="27">
        <f t="shared" si="7"/>
        <v>0</v>
      </c>
      <c r="AG38" s="21">
        <f t="shared" si="8"/>
        <v>0</v>
      </c>
      <c r="AH38" s="21">
        <f t="shared" si="9"/>
        <v>0</v>
      </c>
      <c r="AI38" s="27">
        <f t="shared" si="10"/>
        <v>0</v>
      </c>
      <c r="AJ38" s="27">
        <f t="shared" si="11"/>
        <v>0</v>
      </c>
      <c r="AK38" s="21">
        <f t="shared" si="12"/>
        <v>0</v>
      </c>
      <c r="AL38" s="21">
        <f t="shared" si="13"/>
        <v>0</v>
      </c>
      <c r="AM38" s="21">
        <f t="shared" si="14"/>
        <v>0</v>
      </c>
      <c r="AN38" s="21">
        <f t="shared" si="15"/>
        <v>0</v>
      </c>
      <c r="AO38" s="21">
        <f t="shared" si="16"/>
        <v>0</v>
      </c>
      <c r="AP38" s="27">
        <f t="shared" si="17"/>
        <v>0</v>
      </c>
      <c r="AQ38" s="27">
        <f t="shared" si="18"/>
        <v>0</v>
      </c>
      <c r="AR38" s="27">
        <f t="shared" si="19"/>
        <v>0</v>
      </c>
      <c r="AS38" s="27">
        <f t="shared" si="20"/>
        <v>0</v>
      </c>
      <c r="AT38" s="21">
        <f t="shared" si="21"/>
        <v>0</v>
      </c>
      <c r="AU38" s="21">
        <f t="shared" si="22"/>
        <v>0</v>
      </c>
      <c r="AV38" s="27">
        <f t="shared" si="23"/>
        <v>0</v>
      </c>
      <c r="AW38" s="27">
        <f t="shared" si="24"/>
        <v>0</v>
      </c>
      <c r="AX38" s="27">
        <f t="shared" si="25"/>
        <v>0</v>
      </c>
      <c r="AY38" s="27">
        <f t="shared" si="26"/>
        <v>0</v>
      </c>
      <c r="AZ38" s="33">
        <f t="shared" si="27"/>
        <v>0</v>
      </c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</row>
    <row r="39" spans="1:75" ht="12.75" customHeight="1">
      <c r="A39" s="157">
        <f>IF('СПИСОК КЛАССА'!I35=1,1,0)</f>
        <v>0</v>
      </c>
      <c r="B39" s="169">
        <v>24</v>
      </c>
      <c r="C39" s="163">
        <f>IF(NOT(ISBLANK('СПИСОК КЛАССА'!B35)),'СПИСОК КЛАССА'!B35,"")</f>
      </c>
      <c r="D39" s="163">
        <f>IF(NOT(ISBLANK('СПИСОК КЛАССА'!C35)),IF($A39=1,'СПИСОК КЛАССА'!C35,"УЧЕНИК НЕ ВЫПОЛНЯЛ РАБОТУ"),"")</f>
      </c>
      <c r="E39" s="163">
        <v>1</v>
      </c>
      <c r="F39" s="159"/>
      <c r="G39" s="159"/>
      <c r="H39" s="160"/>
      <c r="I39" s="159"/>
      <c r="J39" s="159"/>
      <c r="K39" s="160"/>
      <c r="L39" s="160"/>
      <c r="M39" s="161"/>
      <c r="N39" s="161"/>
      <c r="O39" s="161"/>
      <c r="P39" s="161"/>
      <c r="Q39" s="161"/>
      <c r="R39" s="160"/>
      <c r="S39" s="160"/>
      <c r="T39" s="160"/>
      <c r="U39" s="160"/>
      <c r="V39" s="161"/>
      <c r="W39" s="161"/>
      <c r="X39" s="160"/>
      <c r="Y39" s="160"/>
      <c r="Z39" s="160"/>
      <c r="AA39" s="160"/>
      <c r="AB39" s="181">
        <f t="shared" si="3"/>
      </c>
      <c r="AC39" s="182">
        <f t="shared" si="4"/>
      </c>
      <c r="AD39" s="24">
        <f t="shared" si="5"/>
        <v>0</v>
      </c>
      <c r="AE39" s="21">
        <f t="shared" si="6"/>
        <v>0</v>
      </c>
      <c r="AF39" s="27">
        <f t="shared" si="7"/>
        <v>0</v>
      </c>
      <c r="AG39" s="21">
        <f t="shared" si="8"/>
        <v>0</v>
      </c>
      <c r="AH39" s="21">
        <f t="shared" si="9"/>
        <v>0</v>
      </c>
      <c r="AI39" s="27">
        <f t="shared" si="10"/>
        <v>0</v>
      </c>
      <c r="AJ39" s="27">
        <f t="shared" si="11"/>
        <v>0</v>
      </c>
      <c r="AK39" s="21">
        <f t="shared" si="12"/>
        <v>0</v>
      </c>
      <c r="AL39" s="21">
        <f t="shared" si="13"/>
        <v>0</v>
      </c>
      <c r="AM39" s="21">
        <f t="shared" si="14"/>
        <v>0</v>
      </c>
      <c r="AN39" s="21">
        <f t="shared" si="15"/>
        <v>0</v>
      </c>
      <c r="AO39" s="21">
        <f t="shared" si="16"/>
        <v>0</v>
      </c>
      <c r="AP39" s="27">
        <f t="shared" si="17"/>
        <v>0</v>
      </c>
      <c r="AQ39" s="27">
        <f t="shared" si="18"/>
        <v>0</v>
      </c>
      <c r="AR39" s="27">
        <f t="shared" si="19"/>
        <v>0</v>
      </c>
      <c r="AS39" s="27">
        <f t="shared" si="20"/>
        <v>0</v>
      </c>
      <c r="AT39" s="21">
        <f t="shared" si="21"/>
        <v>0</v>
      </c>
      <c r="AU39" s="21">
        <f t="shared" si="22"/>
        <v>0</v>
      </c>
      <c r="AV39" s="27">
        <f t="shared" si="23"/>
        <v>0</v>
      </c>
      <c r="AW39" s="27">
        <f t="shared" si="24"/>
        <v>0</v>
      </c>
      <c r="AX39" s="27">
        <f t="shared" si="25"/>
        <v>0</v>
      </c>
      <c r="AY39" s="27">
        <f t="shared" si="26"/>
        <v>0</v>
      </c>
      <c r="AZ39" s="33">
        <f t="shared" si="27"/>
        <v>0</v>
      </c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</row>
    <row r="40" spans="1:75" ht="12.75" customHeight="1">
      <c r="A40" s="157">
        <f>IF('СПИСОК КЛАССА'!I36=1,1,0)</f>
        <v>0</v>
      </c>
      <c r="B40" s="169">
        <v>25</v>
      </c>
      <c r="C40" s="163">
        <f>IF(NOT(ISBLANK('СПИСОК КЛАССА'!B36)),'СПИСОК КЛАССА'!B36,"")</f>
      </c>
      <c r="D40" s="163">
        <f>IF(NOT(ISBLANK('СПИСОК КЛАССА'!C36)),IF($A40=1,'СПИСОК КЛАССА'!C36,"УЧЕНИК НЕ ВЫПОЛНЯЛ РАБОТУ"),"")</f>
      </c>
      <c r="E40" s="163">
        <v>1</v>
      </c>
      <c r="F40" s="159"/>
      <c r="G40" s="159"/>
      <c r="H40" s="160"/>
      <c r="I40" s="159"/>
      <c r="J40" s="159"/>
      <c r="K40" s="160"/>
      <c r="L40" s="160"/>
      <c r="M40" s="161"/>
      <c r="N40" s="161"/>
      <c r="O40" s="161"/>
      <c r="P40" s="161"/>
      <c r="Q40" s="161"/>
      <c r="R40" s="160"/>
      <c r="S40" s="160"/>
      <c r="T40" s="160"/>
      <c r="U40" s="160"/>
      <c r="V40" s="161"/>
      <c r="W40" s="161"/>
      <c r="X40" s="160"/>
      <c r="Y40" s="160"/>
      <c r="Z40" s="160"/>
      <c r="AA40" s="160"/>
      <c r="AB40" s="181">
        <f t="shared" si="3"/>
      </c>
      <c r="AC40" s="182">
        <f t="shared" si="4"/>
      </c>
      <c r="AD40" s="24">
        <f t="shared" si="5"/>
        <v>0</v>
      </c>
      <c r="AE40" s="21">
        <f t="shared" si="6"/>
        <v>0</v>
      </c>
      <c r="AF40" s="27">
        <f t="shared" si="7"/>
        <v>0</v>
      </c>
      <c r="AG40" s="21">
        <f t="shared" si="8"/>
        <v>0</v>
      </c>
      <c r="AH40" s="21">
        <f t="shared" si="9"/>
        <v>0</v>
      </c>
      <c r="AI40" s="27">
        <f t="shared" si="10"/>
        <v>0</v>
      </c>
      <c r="AJ40" s="27">
        <f t="shared" si="11"/>
        <v>0</v>
      </c>
      <c r="AK40" s="21">
        <f t="shared" si="12"/>
        <v>0</v>
      </c>
      <c r="AL40" s="21">
        <f t="shared" si="13"/>
        <v>0</v>
      </c>
      <c r="AM40" s="21">
        <f t="shared" si="14"/>
        <v>0</v>
      </c>
      <c r="AN40" s="21">
        <f t="shared" si="15"/>
        <v>0</v>
      </c>
      <c r="AO40" s="21">
        <f t="shared" si="16"/>
        <v>0</v>
      </c>
      <c r="AP40" s="27">
        <f t="shared" si="17"/>
        <v>0</v>
      </c>
      <c r="AQ40" s="27">
        <f t="shared" si="18"/>
        <v>0</v>
      </c>
      <c r="AR40" s="27">
        <f t="shared" si="19"/>
        <v>0</v>
      </c>
      <c r="AS40" s="27">
        <f t="shared" si="20"/>
        <v>0</v>
      </c>
      <c r="AT40" s="21">
        <f t="shared" si="21"/>
        <v>0</v>
      </c>
      <c r="AU40" s="21">
        <f t="shared" si="22"/>
        <v>0</v>
      </c>
      <c r="AV40" s="27">
        <f t="shared" si="23"/>
        <v>0</v>
      </c>
      <c r="AW40" s="27">
        <f t="shared" si="24"/>
        <v>0</v>
      </c>
      <c r="AX40" s="27">
        <f t="shared" si="25"/>
        <v>0</v>
      </c>
      <c r="AY40" s="27">
        <f t="shared" si="26"/>
        <v>0</v>
      </c>
      <c r="AZ40" s="33">
        <f t="shared" si="27"/>
        <v>0</v>
      </c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</row>
    <row r="41" spans="1:75" ht="12.75" customHeight="1">
      <c r="A41" s="157">
        <f>IF('СПИСОК КЛАССА'!I37=1,1,0)</f>
        <v>0</v>
      </c>
      <c r="B41" s="169">
        <v>26</v>
      </c>
      <c r="C41" s="163">
        <f>IF(NOT(ISBLANK('СПИСОК КЛАССА'!B37)),'СПИСОК КЛАССА'!B37,"")</f>
      </c>
      <c r="D41" s="163">
        <f>IF(NOT(ISBLANK('СПИСОК КЛАССА'!C37)),IF($A41=1,'СПИСОК КЛАССА'!C37,"УЧЕНИК НЕ ВЫПОЛНЯЛ РАБОТУ"),"")</f>
      </c>
      <c r="E41" s="163">
        <v>1</v>
      </c>
      <c r="F41" s="159"/>
      <c r="G41" s="159"/>
      <c r="H41" s="160"/>
      <c r="I41" s="159"/>
      <c r="J41" s="159"/>
      <c r="K41" s="160"/>
      <c r="L41" s="160"/>
      <c r="M41" s="161"/>
      <c r="N41" s="161"/>
      <c r="O41" s="161"/>
      <c r="P41" s="161"/>
      <c r="Q41" s="161"/>
      <c r="R41" s="160"/>
      <c r="S41" s="160"/>
      <c r="T41" s="160"/>
      <c r="U41" s="160"/>
      <c r="V41" s="161"/>
      <c r="W41" s="161"/>
      <c r="X41" s="160"/>
      <c r="Y41" s="160"/>
      <c r="Z41" s="160"/>
      <c r="AA41" s="160"/>
      <c r="AB41" s="181">
        <f t="shared" si="3"/>
      </c>
      <c r="AC41" s="182">
        <f t="shared" si="4"/>
      </c>
      <c r="AD41" s="24">
        <f t="shared" si="5"/>
        <v>0</v>
      </c>
      <c r="AE41" s="21">
        <f t="shared" si="6"/>
        <v>0</v>
      </c>
      <c r="AF41" s="27">
        <f t="shared" si="7"/>
        <v>0</v>
      </c>
      <c r="AG41" s="21">
        <f t="shared" si="8"/>
        <v>0</v>
      </c>
      <c r="AH41" s="21">
        <f t="shared" si="9"/>
        <v>0</v>
      </c>
      <c r="AI41" s="27">
        <f t="shared" si="10"/>
        <v>0</v>
      </c>
      <c r="AJ41" s="27">
        <f t="shared" si="11"/>
        <v>0</v>
      </c>
      <c r="AK41" s="21">
        <f t="shared" si="12"/>
        <v>0</v>
      </c>
      <c r="AL41" s="21">
        <f t="shared" si="13"/>
        <v>0</v>
      </c>
      <c r="AM41" s="21">
        <f t="shared" si="14"/>
        <v>0</v>
      </c>
      <c r="AN41" s="21">
        <f t="shared" si="15"/>
        <v>0</v>
      </c>
      <c r="AO41" s="21">
        <f t="shared" si="16"/>
        <v>0</v>
      </c>
      <c r="AP41" s="27">
        <f t="shared" si="17"/>
        <v>0</v>
      </c>
      <c r="AQ41" s="27">
        <f t="shared" si="18"/>
        <v>0</v>
      </c>
      <c r="AR41" s="27">
        <f t="shared" si="19"/>
        <v>0</v>
      </c>
      <c r="AS41" s="27">
        <f t="shared" si="20"/>
        <v>0</v>
      </c>
      <c r="AT41" s="21">
        <f t="shared" si="21"/>
        <v>0</v>
      </c>
      <c r="AU41" s="21">
        <f t="shared" si="22"/>
        <v>0</v>
      </c>
      <c r="AV41" s="27">
        <f t="shared" si="23"/>
        <v>0</v>
      </c>
      <c r="AW41" s="27">
        <f t="shared" si="24"/>
        <v>0</v>
      </c>
      <c r="AX41" s="27">
        <f t="shared" si="25"/>
        <v>0</v>
      </c>
      <c r="AY41" s="27">
        <f t="shared" si="26"/>
        <v>0</v>
      </c>
      <c r="AZ41" s="33">
        <f t="shared" si="27"/>
        <v>0</v>
      </c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</row>
    <row r="42" spans="1:75" ht="12.75" customHeight="1">
      <c r="A42" s="157">
        <f>IF('СПИСОК КЛАССА'!I38=1,1,0)</f>
        <v>0</v>
      </c>
      <c r="B42" s="169">
        <v>27</v>
      </c>
      <c r="C42" s="163">
        <f>IF(NOT(ISBLANK('СПИСОК КЛАССА'!B38)),'СПИСОК КЛАССА'!B38,"")</f>
      </c>
      <c r="D42" s="163">
        <f>IF(NOT(ISBLANK('СПИСОК КЛАССА'!C38)),IF($A42=1,'СПИСОК КЛАССА'!C38,"УЧЕНИК НЕ ВЫПОЛНЯЛ РАБОТУ"),"")</f>
      </c>
      <c r="E42" s="163">
        <v>1</v>
      </c>
      <c r="F42" s="159"/>
      <c r="G42" s="159"/>
      <c r="H42" s="160"/>
      <c r="I42" s="159"/>
      <c r="J42" s="159"/>
      <c r="K42" s="160"/>
      <c r="L42" s="160"/>
      <c r="M42" s="161"/>
      <c r="N42" s="161"/>
      <c r="O42" s="161"/>
      <c r="P42" s="161"/>
      <c r="Q42" s="161"/>
      <c r="R42" s="160"/>
      <c r="S42" s="160"/>
      <c r="T42" s="160"/>
      <c r="U42" s="160"/>
      <c r="V42" s="161"/>
      <c r="W42" s="161"/>
      <c r="X42" s="160"/>
      <c r="Y42" s="160"/>
      <c r="Z42" s="160"/>
      <c r="AA42" s="160"/>
      <c r="AB42" s="181">
        <f t="shared" si="3"/>
      </c>
      <c r="AC42" s="182">
        <f t="shared" si="4"/>
      </c>
      <c r="AD42" s="24">
        <f t="shared" si="5"/>
        <v>0</v>
      </c>
      <c r="AE42" s="21">
        <f t="shared" si="6"/>
        <v>0</v>
      </c>
      <c r="AF42" s="27">
        <f t="shared" si="7"/>
        <v>0</v>
      </c>
      <c r="AG42" s="21">
        <f t="shared" si="8"/>
        <v>0</v>
      </c>
      <c r="AH42" s="21">
        <f t="shared" si="9"/>
        <v>0</v>
      </c>
      <c r="AI42" s="27">
        <f t="shared" si="10"/>
        <v>0</v>
      </c>
      <c r="AJ42" s="27">
        <f t="shared" si="11"/>
        <v>0</v>
      </c>
      <c r="AK42" s="21">
        <f t="shared" si="12"/>
        <v>0</v>
      </c>
      <c r="AL42" s="21">
        <f t="shared" si="13"/>
        <v>0</v>
      </c>
      <c r="AM42" s="21">
        <f t="shared" si="14"/>
        <v>0</v>
      </c>
      <c r="AN42" s="21">
        <f t="shared" si="15"/>
        <v>0</v>
      </c>
      <c r="AO42" s="21">
        <f t="shared" si="16"/>
        <v>0</v>
      </c>
      <c r="AP42" s="27">
        <f t="shared" si="17"/>
        <v>0</v>
      </c>
      <c r="AQ42" s="27">
        <f t="shared" si="18"/>
        <v>0</v>
      </c>
      <c r="AR42" s="27">
        <f t="shared" si="19"/>
        <v>0</v>
      </c>
      <c r="AS42" s="27">
        <f t="shared" si="20"/>
        <v>0</v>
      </c>
      <c r="AT42" s="21">
        <f t="shared" si="21"/>
        <v>0</v>
      </c>
      <c r="AU42" s="21">
        <f t="shared" si="22"/>
        <v>0</v>
      </c>
      <c r="AV42" s="27">
        <f t="shared" si="23"/>
        <v>0</v>
      </c>
      <c r="AW42" s="27">
        <f t="shared" si="24"/>
        <v>0</v>
      </c>
      <c r="AX42" s="27">
        <f t="shared" si="25"/>
        <v>0</v>
      </c>
      <c r="AY42" s="27">
        <f t="shared" si="26"/>
        <v>0</v>
      </c>
      <c r="AZ42" s="33">
        <f t="shared" si="27"/>
        <v>0</v>
      </c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</row>
    <row r="43" spans="1:75" ht="12.75" customHeight="1">
      <c r="A43" s="157">
        <f>IF('СПИСОК КЛАССА'!I39=1,1,0)</f>
        <v>0</v>
      </c>
      <c r="B43" s="169">
        <v>28</v>
      </c>
      <c r="C43" s="163">
        <f>IF(NOT(ISBLANK('СПИСОК КЛАССА'!B39)),'СПИСОК КЛАССА'!B39,"")</f>
      </c>
      <c r="D43" s="163">
        <f>IF(NOT(ISBLANK('СПИСОК КЛАССА'!C39)),IF($A43=1,'СПИСОК КЛАССА'!C39,"УЧЕНИК НЕ ВЫПОЛНЯЛ РАБОТУ"),"")</f>
      </c>
      <c r="E43" s="163">
        <v>1</v>
      </c>
      <c r="F43" s="159"/>
      <c r="G43" s="159"/>
      <c r="H43" s="160"/>
      <c r="I43" s="159"/>
      <c r="J43" s="159"/>
      <c r="K43" s="160"/>
      <c r="L43" s="160"/>
      <c r="M43" s="161"/>
      <c r="N43" s="161"/>
      <c r="O43" s="161"/>
      <c r="P43" s="161"/>
      <c r="Q43" s="161"/>
      <c r="R43" s="160"/>
      <c r="S43" s="160"/>
      <c r="T43" s="160"/>
      <c r="U43" s="160"/>
      <c r="V43" s="161"/>
      <c r="W43" s="161"/>
      <c r="X43" s="160"/>
      <c r="Y43" s="160"/>
      <c r="Z43" s="160"/>
      <c r="AA43" s="160"/>
      <c r="AB43" s="181">
        <f t="shared" si="3"/>
      </c>
      <c r="AC43" s="182">
        <f t="shared" si="4"/>
      </c>
      <c r="AD43" s="24">
        <f t="shared" si="5"/>
        <v>0</v>
      </c>
      <c r="AE43" s="21">
        <f t="shared" si="6"/>
        <v>0</v>
      </c>
      <c r="AF43" s="27">
        <f t="shared" si="7"/>
        <v>0</v>
      </c>
      <c r="AG43" s="21">
        <f t="shared" si="8"/>
        <v>0</v>
      </c>
      <c r="AH43" s="21">
        <f t="shared" si="9"/>
        <v>0</v>
      </c>
      <c r="AI43" s="27">
        <f t="shared" si="10"/>
        <v>0</v>
      </c>
      <c r="AJ43" s="27">
        <f t="shared" si="11"/>
        <v>0</v>
      </c>
      <c r="AK43" s="21">
        <f t="shared" si="12"/>
        <v>0</v>
      </c>
      <c r="AL43" s="21">
        <f t="shared" si="13"/>
        <v>0</v>
      </c>
      <c r="AM43" s="21">
        <f t="shared" si="14"/>
        <v>0</v>
      </c>
      <c r="AN43" s="21">
        <f t="shared" si="15"/>
        <v>0</v>
      </c>
      <c r="AO43" s="21">
        <f t="shared" si="16"/>
        <v>0</v>
      </c>
      <c r="AP43" s="27">
        <f t="shared" si="17"/>
        <v>0</v>
      </c>
      <c r="AQ43" s="27">
        <f t="shared" si="18"/>
        <v>0</v>
      </c>
      <c r="AR43" s="27">
        <f t="shared" si="19"/>
        <v>0</v>
      </c>
      <c r="AS43" s="27">
        <f t="shared" si="20"/>
        <v>0</v>
      </c>
      <c r="AT43" s="21">
        <f t="shared" si="21"/>
        <v>0</v>
      </c>
      <c r="AU43" s="21">
        <f t="shared" si="22"/>
        <v>0</v>
      </c>
      <c r="AV43" s="27">
        <f t="shared" si="23"/>
        <v>0</v>
      </c>
      <c r="AW43" s="27">
        <f t="shared" si="24"/>
        <v>0</v>
      </c>
      <c r="AX43" s="27">
        <f t="shared" si="25"/>
        <v>0</v>
      </c>
      <c r="AY43" s="27">
        <f t="shared" si="26"/>
        <v>0</v>
      </c>
      <c r="AZ43" s="33">
        <f t="shared" si="27"/>
        <v>0</v>
      </c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</row>
    <row r="44" spans="1:75" ht="12.75" customHeight="1">
      <c r="A44" s="157">
        <f>IF('СПИСОК КЛАССА'!I40=1,1,0)</f>
        <v>0</v>
      </c>
      <c r="B44" s="169">
        <v>29</v>
      </c>
      <c r="C44" s="163">
        <f>IF(NOT(ISBLANK('СПИСОК КЛАССА'!B40)),'СПИСОК КЛАССА'!B40,"")</f>
      </c>
      <c r="D44" s="163">
        <f>IF(NOT(ISBLANK('СПИСОК КЛАССА'!C40)),IF($A44=1,'СПИСОК КЛАССА'!C40,"УЧЕНИК НЕ ВЫПОЛНЯЛ РАБОТУ"),"")</f>
      </c>
      <c r="E44" s="163">
        <v>1</v>
      </c>
      <c r="F44" s="159"/>
      <c r="G44" s="159"/>
      <c r="H44" s="160"/>
      <c r="I44" s="159"/>
      <c r="J44" s="159"/>
      <c r="K44" s="160"/>
      <c r="L44" s="160"/>
      <c r="M44" s="161"/>
      <c r="N44" s="161"/>
      <c r="O44" s="161"/>
      <c r="P44" s="161"/>
      <c r="Q44" s="161"/>
      <c r="R44" s="160"/>
      <c r="S44" s="160"/>
      <c r="T44" s="160"/>
      <c r="U44" s="160"/>
      <c r="V44" s="161"/>
      <c r="W44" s="161"/>
      <c r="X44" s="160"/>
      <c r="Y44" s="160"/>
      <c r="Z44" s="160"/>
      <c r="AA44" s="160"/>
      <c r="AB44" s="181">
        <f t="shared" si="3"/>
      </c>
      <c r="AC44" s="182">
        <f t="shared" si="4"/>
      </c>
      <c r="AD44" s="24">
        <f t="shared" si="5"/>
        <v>0</v>
      </c>
      <c r="AE44" s="21">
        <f t="shared" si="6"/>
        <v>0</v>
      </c>
      <c r="AF44" s="27">
        <f t="shared" si="7"/>
        <v>0</v>
      </c>
      <c r="AG44" s="21">
        <f t="shared" si="8"/>
        <v>0</v>
      </c>
      <c r="AH44" s="21">
        <f t="shared" si="9"/>
        <v>0</v>
      </c>
      <c r="AI44" s="27">
        <f t="shared" si="10"/>
        <v>0</v>
      </c>
      <c r="AJ44" s="27">
        <f t="shared" si="11"/>
        <v>0</v>
      </c>
      <c r="AK44" s="21">
        <f t="shared" si="12"/>
        <v>0</v>
      </c>
      <c r="AL44" s="21">
        <f t="shared" si="13"/>
        <v>0</v>
      </c>
      <c r="AM44" s="21">
        <f t="shared" si="14"/>
        <v>0</v>
      </c>
      <c r="AN44" s="21">
        <f t="shared" si="15"/>
        <v>0</v>
      </c>
      <c r="AO44" s="21">
        <f t="shared" si="16"/>
        <v>0</v>
      </c>
      <c r="AP44" s="27">
        <f t="shared" si="17"/>
        <v>0</v>
      </c>
      <c r="AQ44" s="27">
        <f t="shared" si="18"/>
        <v>0</v>
      </c>
      <c r="AR44" s="27">
        <f t="shared" si="19"/>
        <v>0</v>
      </c>
      <c r="AS44" s="27">
        <f t="shared" si="20"/>
        <v>0</v>
      </c>
      <c r="AT44" s="21">
        <f t="shared" si="21"/>
        <v>0</v>
      </c>
      <c r="AU44" s="21">
        <f t="shared" si="22"/>
        <v>0</v>
      </c>
      <c r="AV44" s="27">
        <f t="shared" si="23"/>
        <v>0</v>
      </c>
      <c r="AW44" s="27">
        <f t="shared" si="24"/>
        <v>0</v>
      </c>
      <c r="AX44" s="27">
        <f t="shared" si="25"/>
        <v>0</v>
      </c>
      <c r="AY44" s="27">
        <f t="shared" si="26"/>
        <v>0</v>
      </c>
      <c r="AZ44" s="33">
        <f t="shared" si="27"/>
        <v>0</v>
      </c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</row>
    <row r="45" spans="1:75" ht="12.75" customHeight="1">
      <c r="A45" s="157">
        <f>IF('СПИСОК КЛАССА'!I41=1,1,0)</f>
        <v>0</v>
      </c>
      <c r="B45" s="169">
        <v>30</v>
      </c>
      <c r="C45" s="163">
        <f>IF(NOT(ISBLANK('СПИСОК КЛАССА'!B41)),'СПИСОК КЛАССА'!B41,"")</f>
      </c>
      <c r="D45" s="163">
        <f>IF(NOT(ISBLANK('СПИСОК КЛАССА'!C41)),IF($A45=1,'СПИСОК КЛАССА'!C41,"УЧЕНИК НЕ ВЫПОЛНЯЛ РАБОТУ"),"")</f>
      </c>
      <c r="E45" s="163">
        <v>1</v>
      </c>
      <c r="F45" s="159"/>
      <c r="G45" s="159"/>
      <c r="H45" s="160"/>
      <c r="I45" s="159"/>
      <c r="J45" s="159"/>
      <c r="K45" s="160"/>
      <c r="L45" s="160"/>
      <c r="M45" s="161"/>
      <c r="N45" s="161"/>
      <c r="O45" s="161"/>
      <c r="P45" s="161"/>
      <c r="Q45" s="161"/>
      <c r="R45" s="160"/>
      <c r="S45" s="160"/>
      <c r="T45" s="160"/>
      <c r="U45" s="160"/>
      <c r="V45" s="161"/>
      <c r="W45" s="161"/>
      <c r="X45" s="160"/>
      <c r="Y45" s="160"/>
      <c r="Z45" s="160"/>
      <c r="AA45" s="160"/>
      <c r="AB45" s="181">
        <f t="shared" si="3"/>
      </c>
      <c r="AC45" s="182">
        <f t="shared" si="4"/>
      </c>
      <c r="AD45" s="24">
        <f t="shared" si="5"/>
        <v>0</v>
      </c>
      <c r="AE45" s="21">
        <f t="shared" si="6"/>
        <v>0</v>
      </c>
      <c r="AF45" s="27">
        <f t="shared" si="7"/>
        <v>0</v>
      </c>
      <c r="AG45" s="21">
        <f t="shared" si="8"/>
        <v>0</v>
      </c>
      <c r="AH45" s="21">
        <f t="shared" si="9"/>
        <v>0</v>
      </c>
      <c r="AI45" s="27">
        <f t="shared" si="10"/>
        <v>0</v>
      </c>
      <c r="AJ45" s="27">
        <f t="shared" si="11"/>
        <v>0</v>
      </c>
      <c r="AK45" s="21">
        <f t="shared" si="12"/>
        <v>0</v>
      </c>
      <c r="AL45" s="21">
        <f t="shared" si="13"/>
        <v>0</v>
      </c>
      <c r="AM45" s="21">
        <f t="shared" si="14"/>
        <v>0</v>
      </c>
      <c r="AN45" s="21">
        <f t="shared" si="15"/>
        <v>0</v>
      </c>
      <c r="AO45" s="21">
        <f t="shared" si="16"/>
        <v>0</v>
      </c>
      <c r="AP45" s="27">
        <f t="shared" si="17"/>
        <v>0</v>
      </c>
      <c r="AQ45" s="27">
        <f t="shared" si="18"/>
        <v>0</v>
      </c>
      <c r="AR45" s="27">
        <f t="shared" si="19"/>
        <v>0</v>
      </c>
      <c r="AS45" s="27">
        <f t="shared" si="20"/>
        <v>0</v>
      </c>
      <c r="AT45" s="21">
        <f t="shared" si="21"/>
        <v>0</v>
      </c>
      <c r="AU45" s="21">
        <f t="shared" si="22"/>
        <v>0</v>
      </c>
      <c r="AV45" s="27">
        <f t="shared" si="23"/>
        <v>0</v>
      </c>
      <c r="AW45" s="27">
        <f t="shared" si="24"/>
        <v>0</v>
      </c>
      <c r="AX45" s="27">
        <f t="shared" si="25"/>
        <v>0</v>
      </c>
      <c r="AY45" s="27">
        <f t="shared" si="26"/>
        <v>0</v>
      </c>
      <c r="AZ45" s="33">
        <f t="shared" si="27"/>
        <v>0</v>
      </c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</row>
    <row r="46" spans="1:75" ht="12.75" customHeight="1">
      <c r="A46" s="157">
        <f>IF('СПИСОК КЛАССА'!I42=1,1,0)</f>
        <v>0</v>
      </c>
      <c r="B46" s="169">
        <v>31</v>
      </c>
      <c r="C46" s="163">
        <f>IF(NOT(ISBLANK('СПИСОК КЛАССА'!B42)),'СПИСОК КЛАССА'!B42,"")</f>
      </c>
      <c r="D46" s="163">
        <f>IF(NOT(ISBLANK('СПИСОК КЛАССА'!C42)),IF($A46=1,'СПИСОК КЛАССА'!C42,"УЧЕНИК НЕ ВЫПОЛНЯЛ РАБОТУ"),"")</f>
      </c>
      <c r="E46" s="163">
        <v>1</v>
      </c>
      <c r="F46" s="159"/>
      <c r="G46" s="159"/>
      <c r="H46" s="160"/>
      <c r="I46" s="159"/>
      <c r="J46" s="159"/>
      <c r="K46" s="160"/>
      <c r="L46" s="160"/>
      <c r="M46" s="161"/>
      <c r="N46" s="161"/>
      <c r="O46" s="161"/>
      <c r="P46" s="161"/>
      <c r="Q46" s="161"/>
      <c r="R46" s="160"/>
      <c r="S46" s="160"/>
      <c r="T46" s="160"/>
      <c r="U46" s="160"/>
      <c r="V46" s="161"/>
      <c r="W46" s="161"/>
      <c r="X46" s="160"/>
      <c r="Y46" s="160"/>
      <c r="Z46" s="160"/>
      <c r="AA46" s="160"/>
      <c r="AB46" s="181">
        <f t="shared" si="3"/>
      </c>
      <c r="AC46" s="182">
        <f t="shared" si="4"/>
      </c>
      <c r="AD46" s="24">
        <f t="shared" si="5"/>
        <v>0</v>
      </c>
      <c r="AE46" s="21">
        <f t="shared" si="6"/>
        <v>0</v>
      </c>
      <c r="AF46" s="27">
        <f t="shared" si="7"/>
        <v>0</v>
      </c>
      <c r="AG46" s="21">
        <f t="shared" si="8"/>
        <v>0</v>
      </c>
      <c r="AH46" s="21">
        <f t="shared" si="9"/>
        <v>0</v>
      </c>
      <c r="AI46" s="27">
        <f t="shared" si="10"/>
        <v>0</v>
      </c>
      <c r="AJ46" s="27">
        <f t="shared" si="11"/>
        <v>0</v>
      </c>
      <c r="AK46" s="21">
        <f t="shared" si="12"/>
        <v>0</v>
      </c>
      <c r="AL46" s="21">
        <f t="shared" si="13"/>
        <v>0</v>
      </c>
      <c r="AM46" s="21">
        <f t="shared" si="14"/>
        <v>0</v>
      </c>
      <c r="AN46" s="21">
        <f t="shared" si="15"/>
        <v>0</v>
      </c>
      <c r="AO46" s="21">
        <f t="shared" si="16"/>
        <v>0</v>
      </c>
      <c r="AP46" s="27">
        <f t="shared" si="17"/>
        <v>0</v>
      </c>
      <c r="AQ46" s="27">
        <f t="shared" si="18"/>
        <v>0</v>
      </c>
      <c r="AR46" s="27">
        <f t="shared" si="19"/>
        <v>0</v>
      </c>
      <c r="AS46" s="27">
        <f t="shared" si="20"/>
        <v>0</v>
      </c>
      <c r="AT46" s="21">
        <f t="shared" si="21"/>
        <v>0</v>
      </c>
      <c r="AU46" s="21">
        <f t="shared" si="22"/>
        <v>0</v>
      </c>
      <c r="AV46" s="27">
        <f t="shared" si="23"/>
        <v>0</v>
      </c>
      <c r="AW46" s="27">
        <f t="shared" si="24"/>
        <v>0</v>
      </c>
      <c r="AX46" s="27">
        <f t="shared" si="25"/>
        <v>0</v>
      </c>
      <c r="AY46" s="27">
        <f t="shared" si="26"/>
        <v>0</v>
      </c>
      <c r="AZ46" s="33">
        <f t="shared" si="27"/>
        <v>0</v>
      </c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</row>
    <row r="47" spans="1:75" ht="12.75" customHeight="1">
      <c r="A47" s="157">
        <f>IF('СПИСОК КЛАССА'!I43=1,1,0)</f>
        <v>0</v>
      </c>
      <c r="B47" s="169">
        <v>32</v>
      </c>
      <c r="C47" s="163">
        <f>IF(NOT(ISBLANK('СПИСОК КЛАССА'!B43)),'СПИСОК КЛАССА'!B43,"")</f>
      </c>
      <c r="D47" s="163">
        <f>IF(NOT(ISBLANK('СПИСОК КЛАССА'!C43)),IF($A47=1,'СПИСОК КЛАССА'!C43,"УЧЕНИК НЕ ВЫПОЛНЯЛ РАБОТУ"),"")</f>
      </c>
      <c r="E47" s="163">
        <v>1</v>
      </c>
      <c r="F47" s="159"/>
      <c r="G47" s="159"/>
      <c r="H47" s="160"/>
      <c r="I47" s="159"/>
      <c r="J47" s="159"/>
      <c r="K47" s="160"/>
      <c r="L47" s="160"/>
      <c r="M47" s="161"/>
      <c r="N47" s="161"/>
      <c r="O47" s="161"/>
      <c r="P47" s="161"/>
      <c r="Q47" s="161"/>
      <c r="R47" s="160"/>
      <c r="S47" s="160"/>
      <c r="T47" s="160"/>
      <c r="U47" s="160"/>
      <c r="V47" s="161"/>
      <c r="W47" s="161"/>
      <c r="X47" s="160"/>
      <c r="Y47" s="160"/>
      <c r="Z47" s="160"/>
      <c r="AA47" s="160"/>
      <c r="AB47" s="181">
        <f t="shared" si="3"/>
      </c>
      <c r="AC47" s="182">
        <f t="shared" si="4"/>
      </c>
      <c r="AD47" s="24">
        <f t="shared" si="5"/>
        <v>0</v>
      </c>
      <c r="AE47" s="21">
        <f t="shared" si="6"/>
        <v>0</v>
      </c>
      <c r="AF47" s="27">
        <f t="shared" si="7"/>
        <v>0</v>
      </c>
      <c r="AG47" s="21">
        <f t="shared" si="8"/>
        <v>0</v>
      </c>
      <c r="AH47" s="21">
        <f t="shared" si="9"/>
        <v>0</v>
      </c>
      <c r="AI47" s="27">
        <f t="shared" si="10"/>
        <v>0</v>
      </c>
      <c r="AJ47" s="27">
        <f t="shared" si="11"/>
        <v>0</v>
      </c>
      <c r="AK47" s="21">
        <f t="shared" si="12"/>
        <v>0</v>
      </c>
      <c r="AL47" s="21">
        <f t="shared" si="13"/>
        <v>0</v>
      </c>
      <c r="AM47" s="21">
        <f t="shared" si="14"/>
        <v>0</v>
      </c>
      <c r="AN47" s="21">
        <f t="shared" si="15"/>
        <v>0</v>
      </c>
      <c r="AO47" s="21">
        <f t="shared" si="16"/>
        <v>0</v>
      </c>
      <c r="AP47" s="27">
        <f t="shared" si="17"/>
        <v>0</v>
      </c>
      <c r="AQ47" s="27">
        <f t="shared" si="18"/>
        <v>0</v>
      </c>
      <c r="AR47" s="27">
        <f t="shared" si="19"/>
        <v>0</v>
      </c>
      <c r="AS47" s="27">
        <f t="shared" si="20"/>
        <v>0</v>
      </c>
      <c r="AT47" s="21">
        <f t="shared" si="21"/>
        <v>0</v>
      </c>
      <c r="AU47" s="21">
        <f t="shared" si="22"/>
        <v>0</v>
      </c>
      <c r="AV47" s="27">
        <f t="shared" si="23"/>
        <v>0</v>
      </c>
      <c r="AW47" s="27">
        <f t="shared" si="24"/>
        <v>0</v>
      </c>
      <c r="AX47" s="27">
        <f t="shared" si="25"/>
        <v>0</v>
      </c>
      <c r="AY47" s="27">
        <f t="shared" si="26"/>
        <v>0</v>
      </c>
      <c r="AZ47" s="33">
        <f t="shared" si="27"/>
        <v>0</v>
      </c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</row>
    <row r="48" spans="1:75" ht="12.75" customHeight="1">
      <c r="A48" s="157">
        <f>IF('СПИСОК КЛАССА'!I44=1,1,0)</f>
        <v>0</v>
      </c>
      <c r="B48" s="169">
        <v>33</v>
      </c>
      <c r="C48" s="163">
        <f>IF(NOT(ISBLANK('СПИСОК КЛАССА'!B44)),'СПИСОК КЛАССА'!B44,"")</f>
      </c>
      <c r="D48" s="163">
        <f>IF(NOT(ISBLANK('СПИСОК КЛАССА'!C44)),IF($A48=1,'СПИСОК КЛАССА'!C44,"УЧЕНИК НЕ ВЫПОЛНЯЛ РАБОТУ"),"")</f>
      </c>
      <c r="E48" s="163">
        <v>1</v>
      </c>
      <c r="F48" s="159"/>
      <c r="G48" s="159"/>
      <c r="H48" s="160"/>
      <c r="I48" s="159"/>
      <c r="J48" s="159"/>
      <c r="K48" s="160"/>
      <c r="L48" s="160"/>
      <c r="M48" s="161"/>
      <c r="N48" s="161"/>
      <c r="O48" s="161"/>
      <c r="P48" s="161"/>
      <c r="Q48" s="161"/>
      <c r="R48" s="160"/>
      <c r="S48" s="160"/>
      <c r="T48" s="160"/>
      <c r="U48" s="160"/>
      <c r="V48" s="161"/>
      <c r="W48" s="161"/>
      <c r="X48" s="160"/>
      <c r="Y48" s="160"/>
      <c r="Z48" s="160"/>
      <c r="AA48" s="160"/>
      <c r="AB48" s="181">
        <f t="shared" si="3"/>
      </c>
      <c r="AC48" s="182">
        <f t="shared" si="4"/>
      </c>
      <c r="AD48" s="24">
        <f t="shared" si="5"/>
        <v>0</v>
      </c>
      <c r="AE48" s="21">
        <f t="shared" si="6"/>
        <v>0</v>
      </c>
      <c r="AF48" s="27">
        <f t="shared" si="7"/>
        <v>0</v>
      </c>
      <c r="AG48" s="21">
        <f t="shared" si="8"/>
        <v>0</v>
      </c>
      <c r="AH48" s="21">
        <f t="shared" si="9"/>
        <v>0</v>
      </c>
      <c r="AI48" s="27">
        <f t="shared" si="10"/>
        <v>0</v>
      </c>
      <c r="AJ48" s="27">
        <f t="shared" si="11"/>
        <v>0</v>
      </c>
      <c r="AK48" s="21">
        <f t="shared" si="12"/>
        <v>0</v>
      </c>
      <c r="AL48" s="21">
        <f t="shared" si="13"/>
        <v>0</v>
      </c>
      <c r="AM48" s="21">
        <f t="shared" si="14"/>
        <v>0</v>
      </c>
      <c r="AN48" s="21">
        <f t="shared" si="15"/>
        <v>0</v>
      </c>
      <c r="AO48" s="21">
        <f t="shared" si="16"/>
        <v>0</v>
      </c>
      <c r="AP48" s="27">
        <f t="shared" si="17"/>
        <v>0</v>
      </c>
      <c r="AQ48" s="27">
        <f t="shared" si="18"/>
        <v>0</v>
      </c>
      <c r="AR48" s="27">
        <f t="shared" si="19"/>
        <v>0</v>
      </c>
      <c r="AS48" s="27">
        <f t="shared" si="20"/>
        <v>0</v>
      </c>
      <c r="AT48" s="21">
        <f t="shared" si="21"/>
        <v>0</v>
      </c>
      <c r="AU48" s="21">
        <f t="shared" si="22"/>
        <v>0</v>
      </c>
      <c r="AV48" s="27">
        <f t="shared" si="23"/>
        <v>0</v>
      </c>
      <c r="AW48" s="27">
        <f t="shared" si="24"/>
        <v>0</v>
      </c>
      <c r="AX48" s="27">
        <f t="shared" si="25"/>
        <v>0</v>
      </c>
      <c r="AY48" s="27">
        <f t="shared" si="26"/>
        <v>0</v>
      </c>
      <c r="AZ48" s="33">
        <f t="shared" si="27"/>
        <v>0</v>
      </c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</row>
    <row r="49" spans="1:75" ht="12.75" customHeight="1">
      <c r="A49" s="157">
        <f>IF('СПИСОК КЛАССА'!I45=1,1,0)</f>
        <v>0</v>
      </c>
      <c r="B49" s="169">
        <v>34</v>
      </c>
      <c r="C49" s="163">
        <f>IF(NOT(ISBLANK('СПИСОК КЛАССА'!B45)),'СПИСОК КЛАССА'!B45,"")</f>
      </c>
      <c r="D49" s="163">
        <f>IF(NOT(ISBLANK('СПИСОК КЛАССА'!C45)),IF($A49=1,'СПИСОК КЛАССА'!C45,"УЧЕНИК НЕ ВЫПОЛНЯЛ РАБОТУ"),"")</f>
      </c>
      <c r="E49" s="163">
        <v>1</v>
      </c>
      <c r="F49" s="159"/>
      <c r="G49" s="159"/>
      <c r="H49" s="160"/>
      <c r="I49" s="159"/>
      <c r="J49" s="159"/>
      <c r="K49" s="160"/>
      <c r="L49" s="160"/>
      <c r="M49" s="161"/>
      <c r="N49" s="161"/>
      <c r="O49" s="161"/>
      <c r="P49" s="161"/>
      <c r="Q49" s="161"/>
      <c r="R49" s="160"/>
      <c r="S49" s="160"/>
      <c r="T49" s="160"/>
      <c r="U49" s="160"/>
      <c r="V49" s="161"/>
      <c r="W49" s="161"/>
      <c r="X49" s="160"/>
      <c r="Y49" s="160"/>
      <c r="Z49" s="160"/>
      <c r="AA49" s="160"/>
      <c r="AB49" s="181">
        <f t="shared" si="3"/>
      </c>
      <c r="AC49" s="182">
        <f t="shared" si="4"/>
      </c>
      <c r="AD49" s="24">
        <f t="shared" si="5"/>
        <v>0</v>
      </c>
      <c r="AE49" s="21">
        <f t="shared" si="6"/>
        <v>0</v>
      </c>
      <c r="AF49" s="27">
        <f t="shared" si="7"/>
        <v>0</v>
      </c>
      <c r="AG49" s="21">
        <f t="shared" si="8"/>
        <v>0</v>
      </c>
      <c r="AH49" s="21">
        <f t="shared" si="9"/>
        <v>0</v>
      </c>
      <c r="AI49" s="27">
        <f t="shared" si="10"/>
        <v>0</v>
      </c>
      <c r="AJ49" s="27">
        <f t="shared" si="11"/>
        <v>0</v>
      </c>
      <c r="AK49" s="21">
        <f t="shared" si="12"/>
        <v>0</v>
      </c>
      <c r="AL49" s="21">
        <f t="shared" si="13"/>
        <v>0</v>
      </c>
      <c r="AM49" s="21">
        <f t="shared" si="14"/>
        <v>0</v>
      </c>
      <c r="AN49" s="21">
        <f t="shared" si="15"/>
        <v>0</v>
      </c>
      <c r="AO49" s="21">
        <f t="shared" si="16"/>
        <v>0</v>
      </c>
      <c r="AP49" s="27">
        <f t="shared" si="17"/>
        <v>0</v>
      </c>
      <c r="AQ49" s="27">
        <f t="shared" si="18"/>
        <v>0</v>
      </c>
      <c r="AR49" s="27">
        <f t="shared" si="19"/>
        <v>0</v>
      </c>
      <c r="AS49" s="27">
        <f t="shared" si="20"/>
        <v>0</v>
      </c>
      <c r="AT49" s="21">
        <f t="shared" si="21"/>
        <v>0</v>
      </c>
      <c r="AU49" s="21">
        <f t="shared" si="22"/>
        <v>0</v>
      </c>
      <c r="AV49" s="27">
        <f t="shared" si="23"/>
        <v>0</v>
      </c>
      <c r="AW49" s="27">
        <f t="shared" si="24"/>
        <v>0</v>
      </c>
      <c r="AX49" s="27">
        <f t="shared" si="25"/>
        <v>0</v>
      </c>
      <c r="AY49" s="27">
        <f t="shared" si="26"/>
        <v>0</v>
      </c>
      <c r="AZ49" s="33">
        <f t="shared" si="27"/>
        <v>0</v>
      </c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</row>
    <row r="50" spans="1:75" ht="12.75" customHeight="1">
      <c r="A50" s="157">
        <f>IF('СПИСОК КЛАССА'!I46=1,1,0)</f>
        <v>0</v>
      </c>
      <c r="B50" s="169">
        <v>35</v>
      </c>
      <c r="C50" s="163">
        <f>IF(NOT(ISBLANK('СПИСОК КЛАССА'!B46)),'СПИСОК КЛАССА'!B46,"")</f>
      </c>
      <c r="D50" s="163">
        <f>IF(NOT(ISBLANK('СПИСОК КЛАССА'!C46)),IF($A50=1,'СПИСОК КЛАССА'!C46,"УЧЕНИК НЕ ВЫПОЛНЯЛ РАБОТУ"),"")</f>
      </c>
      <c r="E50" s="163">
        <v>1</v>
      </c>
      <c r="F50" s="159"/>
      <c r="G50" s="159"/>
      <c r="H50" s="160"/>
      <c r="I50" s="159"/>
      <c r="J50" s="159"/>
      <c r="K50" s="160"/>
      <c r="L50" s="160"/>
      <c r="M50" s="161"/>
      <c r="N50" s="161"/>
      <c r="O50" s="161"/>
      <c r="P50" s="161"/>
      <c r="Q50" s="161"/>
      <c r="R50" s="160"/>
      <c r="S50" s="160"/>
      <c r="T50" s="160"/>
      <c r="U50" s="160"/>
      <c r="V50" s="161"/>
      <c r="W50" s="161"/>
      <c r="X50" s="160"/>
      <c r="Y50" s="160"/>
      <c r="Z50" s="160"/>
      <c r="AA50" s="160"/>
      <c r="AB50" s="181">
        <f t="shared" si="3"/>
      </c>
      <c r="AC50" s="182">
        <f t="shared" si="4"/>
      </c>
      <c r="AD50" s="24">
        <f t="shared" si="5"/>
        <v>0</v>
      </c>
      <c r="AE50" s="21">
        <f t="shared" si="6"/>
        <v>0</v>
      </c>
      <c r="AF50" s="27">
        <f t="shared" si="7"/>
        <v>0</v>
      </c>
      <c r="AG50" s="21">
        <f t="shared" si="8"/>
        <v>0</v>
      </c>
      <c r="AH50" s="21">
        <f t="shared" si="9"/>
        <v>0</v>
      </c>
      <c r="AI50" s="27">
        <f t="shared" si="10"/>
        <v>0</v>
      </c>
      <c r="AJ50" s="27">
        <f t="shared" si="11"/>
        <v>0</v>
      </c>
      <c r="AK50" s="21">
        <f t="shared" si="12"/>
        <v>0</v>
      </c>
      <c r="AL50" s="21">
        <f t="shared" si="13"/>
        <v>0</v>
      </c>
      <c r="AM50" s="21">
        <f t="shared" si="14"/>
        <v>0</v>
      </c>
      <c r="AN50" s="21">
        <f t="shared" si="15"/>
        <v>0</v>
      </c>
      <c r="AO50" s="21">
        <f t="shared" si="16"/>
        <v>0</v>
      </c>
      <c r="AP50" s="27">
        <f t="shared" si="17"/>
        <v>0</v>
      </c>
      <c r="AQ50" s="27">
        <f t="shared" si="18"/>
        <v>0</v>
      </c>
      <c r="AR50" s="27">
        <f t="shared" si="19"/>
        <v>0</v>
      </c>
      <c r="AS50" s="27">
        <f t="shared" si="20"/>
        <v>0</v>
      </c>
      <c r="AT50" s="21">
        <f t="shared" si="21"/>
        <v>0</v>
      </c>
      <c r="AU50" s="21">
        <f t="shared" si="22"/>
        <v>0</v>
      </c>
      <c r="AV50" s="27">
        <f t="shared" si="23"/>
        <v>0</v>
      </c>
      <c r="AW50" s="27">
        <f t="shared" si="24"/>
        <v>0</v>
      </c>
      <c r="AX50" s="27">
        <f t="shared" si="25"/>
        <v>0</v>
      </c>
      <c r="AY50" s="27">
        <f t="shared" si="26"/>
        <v>0</v>
      </c>
      <c r="AZ50" s="33">
        <f t="shared" si="27"/>
        <v>0</v>
      </c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</row>
    <row r="51" spans="1:75" ht="12.75" customHeight="1">
      <c r="A51" s="157">
        <f>IF('СПИСОК КЛАССА'!I47=1,1,0)</f>
        <v>0</v>
      </c>
      <c r="B51" s="169">
        <v>36</v>
      </c>
      <c r="C51" s="163">
        <f>IF(NOT(ISBLANK('СПИСОК КЛАССА'!B47)),'СПИСОК КЛАССА'!B47,"")</f>
      </c>
      <c r="D51" s="163">
        <f>IF(NOT(ISBLANK('СПИСОК КЛАССА'!C47)),IF($A51=1,'СПИСОК КЛАССА'!C47,"УЧЕНИК НЕ ВЫПОЛНЯЛ РАБОТУ"),"")</f>
      </c>
      <c r="E51" s="163">
        <v>1</v>
      </c>
      <c r="F51" s="159"/>
      <c r="G51" s="159"/>
      <c r="H51" s="160"/>
      <c r="I51" s="159"/>
      <c r="J51" s="159"/>
      <c r="K51" s="160"/>
      <c r="L51" s="160"/>
      <c r="M51" s="161"/>
      <c r="N51" s="161"/>
      <c r="O51" s="161"/>
      <c r="P51" s="161"/>
      <c r="Q51" s="161"/>
      <c r="R51" s="160"/>
      <c r="S51" s="160"/>
      <c r="T51" s="160"/>
      <c r="U51" s="160"/>
      <c r="V51" s="161"/>
      <c r="W51" s="161"/>
      <c r="X51" s="160"/>
      <c r="Y51" s="160"/>
      <c r="Z51" s="160"/>
      <c r="AA51" s="160"/>
      <c r="AB51" s="181">
        <f t="shared" si="3"/>
      </c>
      <c r="AC51" s="182">
        <f t="shared" si="4"/>
      </c>
      <c r="AD51" s="24">
        <f t="shared" si="5"/>
        <v>0</v>
      </c>
      <c r="AE51" s="21">
        <f t="shared" si="6"/>
        <v>0</v>
      </c>
      <c r="AF51" s="27">
        <f t="shared" si="7"/>
        <v>0</v>
      </c>
      <c r="AG51" s="21">
        <f t="shared" si="8"/>
        <v>0</v>
      </c>
      <c r="AH51" s="21">
        <f t="shared" si="9"/>
        <v>0</v>
      </c>
      <c r="AI51" s="27">
        <f t="shared" si="10"/>
        <v>0</v>
      </c>
      <c r="AJ51" s="27">
        <f t="shared" si="11"/>
        <v>0</v>
      </c>
      <c r="AK51" s="21">
        <f t="shared" si="12"/>
        <v>0</v>
      </c>
      <c r="AL51" s="21">
        <f t="shared" si="13"/>
        <v>0</v>
      </c>
      <c r="AM51" s="21">
        <f t="shared" si="14"/>
        <v>0</v>
      </c>
      <c r="AN51" s="21">
        <f t="shared" si="15"/>
        <v>0</v>
      </c>
      <c r="AO51" s="21">
        <f t="shared" si="16"/>
        <v>0</v>
      </c>
      <c r="AP51" s="27">
        <f t="shared" si="17"/>
        <v>0</v>
      </c>
      <c r="AQ51" s="27">
        <f t="shared" si="18"/>
        <v>0</v>
      </c>
      <c r="AR51" s="27">
        <f t="shared" si="19"/>
        <v>0</v>
      </c>
      <c r="AS51" s="27">
        <f t="shared" si="20"/>
        <v>0</v>
      </c>
      <c r="AT51" s="21">
        <f t="shared" si="21"/>
        <v>0</v>
      </c>
      <c r="AU51" s="21">
        <f t="shared" si="22"/>
        <v>0</v>
      </c>
      <c r="AV51" s="27">
        <f t="shared" si="23"/>
        <v>0</v>
      </c>
      <c r="AW51" s="27">
        <f t="shared" si="24"/>
        <v>0</v>
      </c>
      <c r="AX51" s="27">
        <f t="shared" si="25"/>
        <v>0</v>
      </c>
      <c r="AY51" s="27">
        <f t="shared" si="26"/>
        <v>0</v>
      </c>
      <c r="AZ51" s="33">
        <f t="shared" si="27"/>
        <v>0</v>
      </c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</row>
    <row r="52" spans="1:75" ht="12.75" customHeight="1">
      <c r="A52" s="157">
        <f>IF('СПИСОК КЛАССА'!I48=1,1,0)</f>
        <v>0</v>
      </c>
      <c r="B52" s="169">
        <v>37</v>
      </c>
      <c r="C52" s="163">
        <f>IF(NOT(ISBLANK('СПИСОК КЛАССА'!B48)),'СПИСОК КЛАССА'!B48,"")</f>
      </c>
      <c r="D52" s="163">
        <f>IF(NOT(ISBLANK('СПИСОК КЛАССА'!C48)),IF($A52=1,'СПИСОК КЛАССА'!C48,"УЧЕНИК НЕ ВЫПОЛНЯЛ РАБОТУ"),"")</f>
      </c>
      <c r="E52" s="163">
        <v>1</v>
      </c>
      <c r="F52" s="159"/>
      <c r="G52" s="159"/>
      <c r="H52" s="160"/>
      <c r="I52" s="159"/>
      <c r="J52" s="159"/>
      <c r="K52" s="160"/>
      <c r="L52" s="160"/>
      <c r="M52" s="161"/>
      <c r="N52" s="161"/>
      <c r="O52" s="161"/>
      <c r="P52" s="161"/>
      <c r="Q52" s="161"/>
      <c r="R52" s="160"/>
      <c r="S52" s="160"/>
      <c r="T52" s="160"/>
      <c r="U52" s="160"/>
      <c r="V52" s="161"/>
      <c r="W52" s="161"/>
      <c r="X52" s="160"/>
      <c r="Y52" s="160"/>
      <c r="Z52" s="160"/>
      <c r="AA52" s="160"/>
      <c r="AB52" s="181">
        <f t="shared" si="3"/>
      </c>
      <c r="AC52" s="182">
        <f t="shared" si="4"/>
      </c>
      <c r="AD52" s="24">
        <f t="shared" si="5"/>
        <v>0</v>
      </c>
      <c r="AE52" s="21">
        <f t="shared" si="6"/>
        <v>0</v>
      </c>
      <c r="AF52" s="27">
        <f t="shared" si="7"/>
        <v>0</v>
      </c>
      <c r="AG52" s="21">
        <f t="shared" si="8"/>
        <v>0</v>
      </c>
      <c r="AH52" s="21">
        <f t="shared" si="9"/>
        <v>0</v>
      </c>
      <c r="AI52" s="27">
        <f t="shared" si="10"/>
        <v>0</v>
      </c>
      <c r="AJ52" s="27">
        <f t="shared" si="11"/>
        <v>0</v>
      </c>
      <c r="AK52" s="21">
        <f t="shared" si="12"/>
        <v>0</v>
      </c>
      <c r="AL52" s="21">
        <f t="shared" si="13"/>
        <v>0</v>
      </c>
      <c r="AM52" s="21">
        <f t="shared" si="14"/>
        <v>0</v>
      </c>
      <c r="AN52" s="21">
        <f t="shared" si="15"/>
        <v>0</v>
      </c>
      <c r="AO52" s="21">
        <f t="shared" si="16"/>
        <v>0</v>
      </c>
      <c r="AP52" s="27">
        <f t="shared" si="17"/>
        <v>0</v>
      </c>
      <c r="AQ52" s="27">
        <f t="shared" si="18"/>
        <v>0</v>
      </c>
      <c r="AR52" s="27">
        <f t="shared" si="19"/>
        <v>0</v>
      </c>
      <c r="AS52" s="27">
        <f t="shared" si="20"/>
        <v>0</v>
      </c>
      <c r="AT52" s="21">
        <f t="shared" si="21"/>
        <v>0</v>
      </c>
      <c r="AU52" s="21">
        <f t="shared" si="22"/>
        <v>0</v>
      </c>
      <c r="AV52" s="27">
        <f t="shared" si="23"/>
        <v>0</v>
      </c>
      <c r="AW52" s="27">
        <f t="shared" si="24"/>
        <v>0</v>
      </c>
      <c r="AX52" s="27">
        <f t="shared" si="25"/>
        <v>0</v>
      </c>
      <c r="AY52" s="27">
        <f t="shared" si="26"/>
        <v>0</v>
      </c>
      <c r="AZ52" s="33">
        <f t="shared" si="27"/>
        <v>0</v>
      </c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</row>
    <row r="53" spans="1:75" ht="12.75" customHeight="1">
      <c r="A53" s="157">
        <f>IF('СПИСОК КЛАССА'!I49=1,1,0)</f>
        <v>0</v>
      </c>
      <c r="B53" s="169">
        <v>38</v>
      </c>
      <c r="C53" s="163">
        <f>IF(NOT(ISBLANK('СПИСОК КЛАССА'!B49)),'СПИСОК КЛАССА'!B49,"")</f>
      </c>
      <c r="D53" s="163">
        <f>IF(NOT(ISBLANK('СПИСОК КЛАССА'!C49)),IF($A53=1,'СПИСОК КЛАССА'!C49,"УЧЕНИК НЕ ВЫПОЛНЯЛ РАБОТУ"),"")</f>
      </c>
      <c r="E53" s="163">
        <v>1</v>
      </c>
      <c r="F53" s="159"/>
      <c r="G53" s="159"/>
      <c r="H53" s="160"/>
      <c r="I53" s="159"/>
      <c r="J53" s="159"/>
      <c r="K53" s="160"/>
      <c r="L53" s="160"/>
      <c r="M53" s="161"/>
      <c r="N53" s="161"/>
      <c r="O53" s="161"/>
      <c r="P53" s="161"/>
      <c r="Q53" s="161"/>
      <c r="R53" s="160"/>
      <c r="S53" s="160"/>
      <c r="T53" s="160"/>
      <c r="U53" s="160"/>
      <c r="V53" s="161"/>
      <c r="W53" s="161"/>
      <c r="X53" s="160"/>
      <c r="Y53" s="160"/>
      <c r="Z53" s="160"/>
      <c r="AA53" s="160"/>
      <c r="AB53" s="181">
        <f t="shared" si="3"/>
      </c>
      <c r="AC53" s="182">
        <f t="shared" si="4"/>
      </c>
      <c r="AD53" s="24">
        <f t="shared" si="5"/>
        <v>0</v>
      </c>
      <c r="AE53" s="21">
        <f t="shared" si="6"/>
        <v>0</v>
      </c>
      <c r="AF53" s="27">
        <f t="shared" si="7"/>
        <v>0</v>
      </c>
      <c r="AG53" s="21">
        <f t="shared" si="8"/>
        <v>0</v>
      </c>
      <c r="AH53" s="21">
        <f t="shared" si="9"/>
        <v>0</v>
      </c>
      <c r="AI53" s="27">
        <f t="shared" si="10"/>
        <v>0</v>
      </c>
      <c r="AJ53" s="27">
        <f t="shared" si="11"/>
        <v>0</v>
      </c>
      <c r="AK53" s="21">
        <f t="shared" si="12"/>
        <v>0</v>
      </c>
      <c r="AL53" s="21">
        <f t="shared" si="13"/>
        <v>0</v>
      </c>
      <c r="AM53" s="21">
        <f t="shared" si="14"/>
        <v>0</v>
      </c>
      <c r="AN53" s="21">
        <f t="shared" si="15"/>
        <v>0</v>
      </c>
      <c r="AO53" s="21">
        <f t="shared" si="16"/>
        <v>0</v>
      </c>
      <c r="AP53" s="27">
        <f t="shared" si="17"/>
        <v>0</v>
      </c>
      <c r="AQ53" s="27">
        <f t="shared" si="18"/>
        <v>0</v>
      </c>
      <c r="AR53" s="27">
        <f t="shared" si="19"/>
        <v>0</v>
      </c>
      <c r="AS53" s="27">
        <f t="shared" si="20"/>
        <v>0</v>
      </c>
      <c r="AT53" s="21">
        <f t="shared" si="21"/>
        <v>0</v>
      </c>
      <c r="AU53" s="21">
        <f t="shared" si="22"/>
        <v>0</v>
      </c>
      <c r="AV53" s="27">
        <f t="shared" si="23"/>
        <v>0</v>
      </c>
      <c r="AW53" s="27">
        <f t="shared" si="24"/>
        <v>0</v>
      </c>
      <c r="AX53" s="27">
        <f t="shared" si="25"/>
        <v>0</v>
      </c>
      <c r="AY53" s="27">
        <f t="shared" si="26"/>
        <v>0</v>
      </c>
      <c r="AZ53" s="33">
        <f t="shared" si="27"/>
        <v>0</v>
      </c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</row>
    <row r="54" spans="1:75" ht="12.75" customHeight="1">
      <c r="A54" s="157">
        <f>IF('СПИСОК КЛАССА'!I50=1,1,0)</f>
        <v>0</v>
      </c>
      <c r="B54" s="169">
        <v>39</v>
      </c>
      <c r="C54" s="163">
        <f>IF(NOT(ISBLANK('СПИСОК КЛАССА'!B50)),'СПИСОК КЛАССА'!B50,"")</f>
      </c>
      <c r="D54" s="163">
        <f>IF(NOT(ISBLANK('СПИСОК КЛАССА'!C50)),IF($A54=1,'СПИСОК КЛАССА'!C50,"УЧЕНИК НЕ ВЫПОЛНЯЛ РАБОТУ"),"")</f>
      </c>
      <c r="E54" s="163">
        <v>1</v>
      </c>
      <c r="F54" s="159"/>
      <c r="G54" s="159"/>
      <c r="H54" s="160"/>
      <c r="I54" s="159"/>
      <c r="J54" s="159"/>
      <c r="K54" s="160"/>
      <c r="L54" s="160"/>
      <c r="M54" s="161"/>
      <c r="N54" s="161"/>
      <c r="O54" s="161"/>
      <c r="P54" s="161"/>
      <c r="Q54" s="161"/>
      <c r="R54" s="160"/>
      <c r="S54" s="160"/>
      <c r="T54" s="160"/>
      <c r="U54" s="160"/>
      <c r="V54" s="161"/>
      <c r="W54" s="161"/>
      <c r="X54" s="160"/>
      <c r="Y54" s="160"/>
      <c r="Z54" s="160"/>
      <c r="AA54" s="160"/>
      <c r="AB54" s="181">
        <f t="shared" si="3"/>
      </c>
      <c r="AC54" s="182">
        <f t="shared" si="4"/>
      </c>
      <c r="AD54" s="24">
        <f t="shared" si="5"/>
        <v>0</v>
      </c>
      <c r="AE54" s="21">
        <f t="shared" si="6"/>
        <v>0</v>
      </c>
      <c r="AF54" s="27">
        <f t="shared" si="7"/>
        <v>0</v>
      </c>
      <c r="AG54" s="21">
        <f t="shared" si="8"/>
        <v>0</v>
      </c>
      <c r="AH54" s="21">
        <f t="shared" si="9"/>
        <v>0</v>
      </c>
      <c r="AI54" s="27">
        <f t="shared" si="10"/>
        <v>0</v>
      </c>
      <c r="AJ54" s="27">
        <f t="shared" si="11"/>
        <v>0</v>
      </c>
      <c r="AK54" s="21">
        <f t="shared" si="12"/>
        <v>0</v>
      </c>
      <c r="AL54" s="21">
        <f t="shared" si="13"/>
        <v>0</v>
      </c>
      <c r="AM54" s="21">
        <f t="shared" si="14"/>
        <v>0</v>
      </c>
      <c r="AN54" s="21">
        <f t="shared" si="15"/>
        <v>0</v>
      </c>
      <c r="AO54" s="21">
        <f t="shared" si="16"/>
        <v>0</v>
      </c>
      <c r="AP54" s="27">
        <f t="shared" si="17"/>
        <v>0</v>
      </c>
      <c r="AQ54" s="27">
        <f t="shared" si="18"/>
        <v>0</v>
      </c>
      <c r="AR54" s="27">
        <f t="shared" si="19"/>
        <v>0</v>
      </c>
      <c r="AS54" s="27">
        <f t="shared" si="20"/>
        <v>0</v>
      </c>
      <c r="AT54" s="21">
        <f t="shared" si="21"/>
        <v>0</v>
      </c>
      <c r="AU54" s="21">
        <f t="shared" si="22"/>
        <v>0</v>
      </c>
      <c r="AV54" s="27">
        <f t="shared" si="23"/>
        <v>0</v>
      </c>
      <c r="AW54" s="27">
        <f t="shared" si="24"/>
        <v>0</v>
      </c>
      <c r="AX54" s="27">
        <f t="shared" si="25"/>
        <v>0</v>
      </c>
      <c r="AY54" s="27">
        <f t="shared" si="26"/>
        <v>0</v>
      </c>
      <c r="AZ54" s="33">
        <f t="shared" si="27"/>
        <v>0</v>
      </c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</row>
    <row r="55" spans="1:75" ht="12.75" customHeight="1" thickBot="1">
      <c r="A55" s="157">
        <f>IF('СПИСОК КЛАССА'!I51=1,1,0)</f>
        <v>0</v>
      </c>
      <c r="B55" s="170">
        <v>40</v>
      </c>
      <c r="C55" s="163">
        <f>IF(NOT(ISBLANK('СПИСОК КЛАССА'!B51)),'СПИСОК КЛАССА'!B51,"")</f>
      </c>
      <c r="D55" s="163">
        <f>IF(NOT(ISBLANK('СПИСОК КЛАССА'!C51)),IF($A55=1,'СПИСОК КЛАССА'!C51,"УЧЕНИК НЕ ВЫПОЛНЯЛ РАБОТУ"),"")</f>
      </c>
      <c r="E55" s="163">
        <v>1</v>
      </c>
      <c r="F55" s="159"/>
      <c r="G55" s="159"/>
      <c r="H55" s="160"/>
      <c r="I55" s="159"/>
      <c r="J55" s="159"/>
      <c r="K55" s="160"/>
      <c r="L55" s="160"/>
      <c r="M55" s="161"/>
      <c r="N55" s="161"/>
      <c r="O55" s="161"/>
      <c r="P55" s="161"/>
      <c r="Q55" s="161"/>
      <c r="R55" s="160"/>
      <c r="S55" s="160"/>
      <c r="T55" s="160"/>
      <c r="U55" s="160"/>
      <c r="V55" s="161"/>
      <c r="W55" s="161"/>
      <c r="X55" s="160"/>
      <c r="Y55" s="160"/>
      <c r="Z55" s="160"/>
      <c r="AA55" s="160"/>
      <c r="AB55" s="181">
        <f t="shared" si="3"/>
      </c>
      <c r="AC55" s="182">
        <f t="shared" si="4"/>
      </c>
      <c r="AD55" s="24">
        <f t="shared" si="5"/>
        <v>0</v>
      </c>
      <c r="AE55" s="21">
        <f t="shared" si="6"/>
        <v>0</v>
      </c>
      <c r="AF55" s="27">
        <f t="shared" si="7"/>
        <v>0</v>
      </c>
      <c r="AG55" s="21">
        <f t="shared" si="8"/>
        <v>0</v>
      </c>
      <c r="AH55" s="21">
        <f t="shared" si="9"/>
        <v>0</v>
      </c>
      <c r="AI55" s="27">
        <f t="shared" si="10"/>
        <v>0</v>
      </c>
      <c r="AJ55" s="27">
        <f t="shared" si="11"/>
        <v>0</v>
      </c>
      <c r="AK55" s="21">
        <f t="shared" si="12"/>
        <v>0</v>
      </c>
      <c r="AL55" s="21">
        <f t="shared" si="13"/>
        <v>0</v>
      </c>
      <c r="AM55" s="21">
        <f t="shared" si="14"/>
        <v>0</v>
      </c>
      <c r="AN55" s="21">
        <f t="shared" si="15"/>
        <v>0</v>
      </c>
      <c r="AO55" s="21">
        <f t="shared" si="16"/>
        <v>0</v>
      </c>
      <c r="AP55" s="27">
        <f t="shared" si="17"/>
        <v>0</v>
      </c>
      <c r="AQ55" s="27">
        <f t="shared" si="18"/>
        <v>0</v>
      </c>
      <c r="AR55" s="27">
        <f t="shared" si="19"/>
        <v>0</v>
      </c>
      <c r="AS55" s="27">
        <f t="shared" si="20"/>
        <v>0</v>
      </c>
      <c r="AT55" s="21">
        <f t="shared" si="21"/>
        <v>0</v>
      </c>
      <c r="AU55" s="21">
        <f t="shared" si="22"/>
        <v>0</v>
      </c>
      <c r="AV55" s="27">
        <f t="shared" si="23"/>
        <v>0</v>
      </c>
      <c r="AW55" s="27">
        <f t="shared" si="24"/>
        <v>0</v>
      </c>
      <c r="AX55" s="27">
        <f t="shared" si="25"/>
        <v>0</v>
      </c>
      <c r="AY55" s="27">
        <f t="shared" si="26"/>
        <v>0</v>
      </c>
      <c r="AZ55" s="33">
        <f t="shared" si="27"/>
        <v>0</v>
      </c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</row>
    <row r="56" spans="1:9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</row>
    <row r="57" spans="1:9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</row>
    <row r="58" spans="1:9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</row>
    <row r="59" spans="1:9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</row>
    <row r="60" spans="1:9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</row>
    <row r="61" spans="1:9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</row>
    <row r="62" spans="1:9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</row>
    <row r="63" spans="1:9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</row>
    <row r="64" spans="1:9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</row>
    <row r="65" spans="1:9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</row>
    <row r="66" spans="1:9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</row>
    <row r="67" spans="1:9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</row>
    <row r="68" spans="1:9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</row>
    <row r="69" spans="1:9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</row>
    <row r="70" spans="1:9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</row>
    <row r="71" spans="1:9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</row>
    <row r="72" spans="1:9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</row>
    <row r="73" spans="1:9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</row>
    <row r="74" spans="1:9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</row>
    <row r="75" spans="1:9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</row>
    <row r="76" spans="1:9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</row>
    <row r="77" spans="1:9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</row>
    <row r="78" spans="1:9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</row>
    <row r="79" spans="1:9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</row>
    <row r="80" spans="1:9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</row>
    <row r="81" spans="1:9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</row>
    <row r="82" spans="1:9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</row>
    <row r="83" spans="1:9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</row>
    <row r="84" spans="1:9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</row>
    <row r="85" spans="1:9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</row>
    <row r="86" spans="1:9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</row>
    <row r="87" spans="1:9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</row>
    <row r="88" spans="1:9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</row>
    <row r="89" spans="1:9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</row>
    <row r="90" spans="1:9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</row>
    <row r="91" spans="1:9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</row>
    <row r="92" spans="1:9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</row>
    <row r="93" spans="1:9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</row>
    <row r="94" spans="1:9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</row>
    <row r="95" spans="1:9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</row>
    <row r="96" spans="1:9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</row>
    <row r="97" spans="1:9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</row>
    <row r="98" spans="1:9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</row>
    <row r="99" spans="1:9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</row>
    <row r="100" spans="1:93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</row>
    <row r="101" spans="1:9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</row>
    <row r="102" spans="1:93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</row>
    <row r="103" spans="1:93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</row>
    <row r="104" spans="1:93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</row>
    <row r="105" spans="1:93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</row>
    <row r="106" spans="1:93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</row>
    <row r="107" spans="1:93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</row>
    <row r="108" spans="1:93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</row>
    <row r="109" spans="1:93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</row>
    <row r="110" spans="1:93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</row>
    <row r="111" spans="1:93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</row>
    <row r="112" spans="1:93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</row>
    <row r="113" spans="1:93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</row>
    <row r="114" spans="1:93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</row>
    <row r="115" spans="1:93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</row>
    <row r="116" spans="1:93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</row>
    <row r="117" spans="1:93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</row>
    <row r="118" spans="1:93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</row>
    <row r="119" spans="1:93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</row>
    <row r="120" spans="1:93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</row>
    <row r="121" spans="1:93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</row>
    <row r="122" spans="1:93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</row>
    <row r="123" spans="1:93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</row>
    <row r="124" spans="1:93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</row>
    <row r="125" spans="1:93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</row>
    <row r="126" spans="1:93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</row>
    <row r="127" spans="1:93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</row>
    <row r="128" spans="1:93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</row>
    <row r="129" spans="1:93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</row>
    <row r="130" spans="1:93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</row>
    <row r="131" spans="1:93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</row>
    <row r="132" spans="1:93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</row>
    <row r="133" spans="1:93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</row>
    <row r="134" spans="1:93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</row>
    <row r="135" spans="1:93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</row>
    <row r="136" spans="1:93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</row>
    <row r="137" spans="1:93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</row>
    <row r="138" spans="1:93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</row>
    <row r="139" spans="1:93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</row>
    <row r="140" spans="1:93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</row>
    <row r="141" spans="1:93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</row>
    <row r="142" spans="1:93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</row>
    <row r="143" spans="1:93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</row>
    <row r="144" spans="1:93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</row>
    <row r="145" spans="1:93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</row>
    <row r="146" spans="1:93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</row>
    <row r="147" spans="1:93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</row>
    <row r="148" spans="1:9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</row>
    <row r="149" spans="1:9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</row>
    <row r="150" spans="1:9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</row>
    <row r="151" spans="1:9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</row>
    <row r="152" spans="1:9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</row>
    <row r="153" spans="1:9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</row>
    <row r="154" spans="1:9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</row>
    <row r="155" spans="1:9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</row>
    <row r="156" spans="1:9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</row>
    <row r="157" spans="1:9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</row>
    <row r="158" spans="1:9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</row>
  </sheetData>
  <sheetProtection password="C455" sheet="1" objects="1" scenarios="1" selectLockedCells="1"/>
  <protectedRanges>
    <protectedRange sqref="F16:AA55" name="Диапазон3"/>
    <protectedRange sqref="AB6" name="Диапазон2"/>
    <protectedRange sqref="N6:R6" name="Диапазон1"/>
  </protectedRanges>
  <mergeCells count="15">
    <mergeCell ref="G4:X4"/>
    <mergeCell ref="P2:Q2"/>
    <mergeCell ref="I2:J2"/>
    <mergeCell ref="N2:O2"/>
    <mergeCell ref="D2:F2"/>
    <mergeCell ref="D9:D11"/>
    <mergeCell ref="B9:B11"/>
    <mergeCell ref="C9:C11"/>
    <mergeCell ref="V2:W2"/>
    <mergeCell ref="N6:R6"/>
    <mergeCell ref="F9:AA10"/>
    <mergeCell ref="A8:AC8"/>
    <mergeCell ref="AC9:AC11"/>
    <mergeCell ref="AB9:AB11"/>
    <mergeCell ref="K2:L2"/>
  </mergeCells>
  <conditionalFormatting sqref="G2">
    <cfRule type="expression" priority="2" dxfId="0" stopIfTrue="1">
      <formula>ISBLANK(G2)</formula>
    </cfRule>
  </conditionalFormatting>
  <conditionalFormatting sqref="AD11:AY14">
    <cfRule type="expression" priority="3" dxfId="0" stopIfTrue="1">
      <formula>AND(OR($C11&lt;&gt;"",$D11&lt;&gt;""),$A11=1,ISBLANK(AD11))</formula>
    </cfRule>
  </conditionalFormatting>
  <conditionalFormatting sqref="AB6:AD6">
    <cfRule type="cellIs" priority="4" dxfId="7" operator="equal" stopIfTrue="1">
      <formula>"НЕТ"</formula>
    </cfRule>
  </conditionalFormatting>
  <conditionalFormatting sqref="F16:AA55">
    <cfRule type="expression" priority="8" dxfId="7" stopIfTrue="1">
      <formula>AND(OR($C16&lt;&gt;"",$D16&lt;&gt;""),$A16=1,ISBLANK(F16))</formula>
    </cfRule>
  </conditionalFormatting>
  <conditionalFormatting sqref="N6:R6">
    <cfRule type="expression" priority="1" dxfId="7" stopIfTrue="1">
      <formula>ISBLANK(N6)</formula>
    </cfRule>
  </conditionalFormatting>
  <dataValidations count="24">
    <dataValidation allowBlank="1" showInputMessage="1" showErrorMessage="1" promptTitle="Номер варианта" prompt="Возможние варианты: 1 и 2" sqref="AD11:AY14"/>
    <dataValidation type="list" operator="equal" allowBlank="1" showInputMessage="1" showErrorMessage="1" prompt="После внесения в таблицу данных для всех учащихся, принимавших участие в тестировании, выберите &quot;Да&quot;" sqref="AB6:AD6">
      <formula1>"ДА,НЕТ"</formula1>
    </dataValidation>
    <dataValidation type="list" allowBlank="1" showDropDown="1" showInputMessage="1" showErrorMessage="1" promptTitle="6. Балл за выполнение задания" prompt="Возможные значения: 0, 1 и 2.&#10;Если ученик не дал ответа, введите N." sqref="K16:K55">
      <formula1>"0,1,2,N"</formula1>
    </dataValidation>
    <dataValidation type="list" allowBlank="1" showDropDown="1" showInputMessage="1" showErrorMessage="1" promptTitle="7. Балл за выполнение задания" prompt="Возможные значения: 0 и 1.&#10;Если ученик не дал ответа, введите N." sqref="L16:L55">
      <formula1>"0,1,N"</formula1>
    </dataValidation>
    <dataValidation type="list" allowBlank="1" showDropDown="1" showInputMessage="1" showErrorMessage="1" promptTitle="13.1. Балл за выполнение задания" prompt="Возможные значения: 0 и 1.&#10;Если ученик не дал ответа, введите N." sqref="R16:R55">
      <formula1>"0,1,N"</formula1>
    </dataValidation>
    <dataValidation type="list" allowBlank="1" showDropDown="1" showInputMessage="1" showErrorMessage="1" promptTitle="13.2. Балл за выполнение задания" prompt="Возможные значения: 0 и 1.&#10;Если ученик не дал ответа, введите N." sqref="S16:S55">
      <formula1>"0,1,N"</formula1>
    </dataValidation>
    <dataValidation type="list" allowBlank="1" showDropDown="1" showInputMessage="1" showErrorMessage="1" promptTitle="13.3. Балл за выполнение задания" prompt="Возможные значения: 0 и 1.&#10;Если ученик не дал ответа, введите N." sqref="T16:T55">
      <formula1>"0,1,N"</formula1>
    </dataValidation>
    <dataValidation type="list" allowBlank="1" showDropDown="1" showInputMessage="1" showErrorMessage="1" promptTitle="14. Балл за выполнение задания" prompt="Возможные значения: 0 и 1.&#10;Если ученик не дал ответа, введите N." sqref="U16:U55">
      <formula1>"0,1,N"</formula1>
    </dataValidation>
    <dataValidation type="list" allowBlank="1" showDropDown="1" showInputMessage="1" showErrorMessage="1" promptTitle="17. Балл за выполнение задания" prompt="Возможные значения: 0, 1 и 2.&#10;Если ученик не дал ответа, введите N." sqref="X16:X55">
      <formula1>"0,1,2,N"</formula1>
    </dataValidation>
    <dataValidation type="list" allowBlank="1" showDropDown="1" showInputMessage="1" showErrorMessage="1" promptTitle="18. Балл за выполнение задания" prompt="Возможные значения: 0 и 1.&#10;Если ученик не дал ответа, введите N." sqref="Y16:Y55">
      <formula1>"0,1,N"</formula1>
    </dataValidation>
    <dataValidation type="list" allowBlank="1" showDropDown="1" showInputMessage="1" showErrorMessage="1" promptTitle="20. Балл за выполнение задания" prompt="Возможные значения: 0, 1 и 2.&#10;Если ученик не дал ответа, введите N." sqref="AA16:AA55">
      <formula1>"0,1,2,N"</formula1>
    </dataValidation>
    <dataValidation type="list" allowBlank="1" showDropDown="1" showInputMessage="1" showErrorMessage="1" promptTitle="19. Балл за выполнение задания" prompt="Возможные значения: 0 и 1.&#10;Если ученик не дал ответа, введите N." sqref="Z16:Z55">
      <formula1>"0,1,N"</formula1>
    </dataValidation>
    <dataValidation type="list" allowBlank="1" showDropDown="1" showInputMessage="1" showErrorMessage="1" promptTitle="1.Балл за выполнение задания." prompt="Возможные значения: 0 и 1.&#10;Если ученик не дал ответа, введите N." sqref="F16:F55">
      <formula1>"0,1,N"</formula1>
    </dataValidation>
    <dataValidation type="list" allowBlank="1" showDropDown="1" showInputMessage="1" showErrorMessage="1" promptTitle="2.Балл за выполнение задания." prompt="Возможные значения: 0 и 1.&#10;Если ученик не дал ответа, введите N." sqref="G16:G55">
      <formula1>"0,1,N"</formula1>
    </dataValidation>
    <dataValidation type="list" allowBlank="1" showDropDown="1" showInputMessage="1" showErrorMessage="1" promptTitle="3. Балл за выполнение задания" prompt="Возможные значения: 0,1 и 2.&#10;Если ученик не дал ответа, введите N." sqref="H16:H55">
      <formula1>"0,1,2,N"</formula1>
    </dataValidation>
    <dataValidation type="list" allowBlank="1" showDropDown="1" showInputMessage="1" showErrorMessage="1" promptTitle="4. Балл за выполнение задания." prompt="Возможные значения: 0 и 1.&#10;Если ученик не дал ответа, введите N." sqref="I16:I55">
      <formula1>"0,1,N"</formula1>
    </dataValidation>
    <dataValidation type="list" allowBlank="1" showDropDown="1" showInputMessage="1" showErrorMessage="1" promptTitle="5. Балл за выполнение задания." prompt="Возможные значения: 0 и 1.&#10;Если ученик не дал ответа, введите N." sqref="J16:J55">
      <formula1>"0,1,N"</formula1>
    </dataValidation>
    <dataValidation type="list" allowBlank="1" showDropDown="1" showInputMessage="1" showErrorMessage="1" promptTitle="9. Балл за выполнение задания." prompt="Возможные значения: 0 и 1.&#10;Если ученик не дал ответа, введите N." sqref="N16:N55">
      <formula1>"0,1,N"</formula1>
    </dataValidation>
    <dataValidation type="list" allowBlank="1" showDropDown="1" showInputMessage="1" showErrorMessage="1" promptTitle="8. Балл за выполнение задания." prompt="Возможные значения: 0 и 1.&#10;Если ученик не дал ответа, введите N." sqref="M16:M55">
      <formula1>"0,1,N"</formula1>
    </dataValidation>
    <dataValidation type="list" allowBlank="1" showDropDown="1" showInputMessage="1" showErrorMessage="1" promptTitle="10. Балл за выполнение задания." prompt="Возможные значения: 0 и 1.&#10;Если ученик не дал ответа, введите N." sqref="O16:O55">
      <formula1>"0,1,N"</formula1>
    </dataValidation>
    <dataValidation type="list" allowBlank="1" showDropDown="1" showInputMessage="1" showErrorMessage="1" promptTitle="11. Балл за выполнение задания." prompt="Возможные значения: 0 и 1.&#10;Если ученик не дал ответа, введите N." sqref="P16:P55">
      <formula1>"0,1,N"</formula1>
    </dataValidation>
    <dataValidation type="list" allowBlank="1" showDropDown="1" showInputMessage="1" showErrorMessage="1" promptTitle="12. Балл за выполнение задания." prompt="Возможные значения: 0 и 1.&#10;Если ученик не дал ответа, введите N." sqref="Q16:Q55">
      <formula1>"0,1,N"</formula1>
    </dataValidation>
    <dataValidation type="list" allowBlank="1" showDropDown="1" showInputMessage="1" showErrorMessage="1" promptTitle="15. Балл за выполнение задания." prompt="Возможные значения: 0 и 1.&#10;Если ученик не дал ответа, введите N." sqref="V16:V55">
      <formula1>"0,1,N"</formula1>
    </dataValidation>
    <dataValidation type="list" allowBlank="1" showDropDown="1" showInputMessage="1" showErrorMessage="1" promptTitle="16. Балл за выполнение задания." prompt="Возможные значения: 0 и 1.&#10;Если ученик не дал ответа, введите N.." sqref="W16:W55">
      <formula1>"0,1,N"</formula1>
    </dataValidation>
  </dataValidations>
  <printOptions/>
  <pageMargins left="0.16875" right="0.1968503937007874" top="0.40982142857142856" bottom="0.15748031496062992" header="0.15748031496062992" footer="0.5118110236220472"/>
  <pageSetup fitToHeight="0" fitToWidth="0" horizontalDpi="600" verticalDpi="600" orientation="landscape" paperSize="9" scale="90" r:id="rId1"/>
  <headerFooter alignWithMargins="0">
    <oddHeader>&amp;CКГБУ "Региональный центр оценки качества образования"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W259"/>
  <sheetViews>
    <sheetView view="pageLayout" zoomScaleNormal="86" workbookViewId="0" topLeftCell="F22">
      <selection activeCell="G22" sqref="G22"/>
    </sheetView>
  </sheetViews>
  <sheetFormatPr defaultColWidth="9.00390625" defaultRowHeight="12.75"/>
  <cols>
    <col min="1" max="1" width="3.625" style="1" hidden="1" customWidth="1"/>
    <col min="2" max="2" width="3.875" style="1" hidden="1" customWidth="1"/>
    <col min="3" max="3" width="4.25390625" style="1" bestFit="1" customWidth="1"/>
    <col min="4" max="4" width="36.625" style="1" customWidth="1"/>
    <col min="5" max="5" width="2.125" style="1" hidden="1" customWidth="1"/>
    <col min="6" max="6" width="4.875" style="1" customWidth="1"/>
    <col min="7" max="7" width="5.125" style="1" customWidth="1"/>
    <col min="8" max="8" width="4.75390625" style="1" customWidth="1"/>
    <col min="9" max="9" width="4.125" style="1" customWidth="1"/>
    <col min="10" max="10" width="4.375" style="1" customWidth="1"/>
    <col min="11" max="11" width="5.125" style="1" customWidth="1"/>
    <col min="12" max="12" width="4.75390625" style="1" customWidth="1"/>
    <col min="13" max="14" width="5.125" style="1" customWidth="1"/>
    <col min="15" max="15" width="5.25390625" style="1" customWidth="1"/>
    <col min="16" max="16" width="5.125" style="1" customWidth="1"/>
    <col min="17" max="17" width="4.875" style="1" customWidth="1"/>
    <col min="18" max="18" width="5.00390625" style="1" customWidth="1"/>
    <col min="19" max="19" width="4.625" style="1" customWidth="1"/>
    <col min="20" max="20" width="5.125" style="1" customWidth="1"/>
    <col min="21" max="21" width="4.375" style="1" customWidth="1"/>
    <col min="22" max="22" width="5.875" style="1" customWidth="1"/>
    <col min="23" max="23" width="5.625" style="1" customWidth="1"/>
    <col min="24" max="24" width="5.75390625" style="1" customWidth="1"/>
    <col min="25" max="25" width="5.125" style="1" customWidth="1"/>
    <col min="26" max="26" width="5.00390625" style="1" customWidth="1"/>
    <col min="27" max="27" width="5.25390625" style="1" customWidth="1"/>
    <col min="28" max="28" width="5.625" style="1" customWidth="1"/>
    <col min="29" max="29" width="6.875" style="1" customWidth="1"/>
    <col min="30" max="30" width="5.875" style="1" hidden="1" customWidth="1"/>
    <col min="31" max="31" width="8.375" style="1" hidden="1" customWidth="1"/>
    <col min="32" max="32" width="4.25390625" style="1" hidden="1" customWidth="1"/>
    <col min="33" max="33" width="4.625" style="1" hidden="1" customWidth="1"/>
    <col min="34" max="34" width="5.375" style="1" hidden="1" customWidth="1"/>
    <col min="35" max="35" width="3.75390625" style="1" hidden="1" customWidth="1"/>
    <col min="36" max="36" width="4.125" style="1" hidden="1" customWidth="1"/>
    <col min="37" max="39" width="4.75390625" style="1" hidden="1" customWidth="1"/>
    <col min="40" max="40" width="6.00390625" style="1" hidden="1" customWidth="1"/>
    <col min="41" max="42" width="4.875" style="1" hidden="1" customWidth="1"/>
    <col min="43" max="45" width="4.125" style="1" hidden="1" customWidth="1"/>
    <col min="46" max="48" width="6.125" style="1" hidden="1" customWidth="1"/>
    <col min="49" max="51" width="4.125" style="1" hidden="1" customWidth="1"/>
    <col min="52" max="52" width="3.125" style="1" hidden="1" customWidth="1"/>
    <col min="53" max="56" width="4.75390625" style="1" customWidth="1"/>
    <col min="57" max="57" width="11.00390625" style="1" hidden="1" customWidth="1"/>
    <col min="58" max="60" width="0" style="1" hidden="1" customWidth="1"/>
    <col min="61" max="16384" width="9.125" style="1" customWidth="1"/>
  </cols>
  <sheetData>
    <row r="1" spans="2:101" ht="17.25" customHeigh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>
        <v>1</v>
      </c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</row>
    <row r="2" spans="2:101" ht="30.75" customHeight="1">
      <c r="B2" s="132"/>
      <c r="C2" s="133"/>
      <c r="D2" s="308"/>
      <c r="E2" s="308"/>
      <c r="F2" s="308"/>
      <c r="G2" s="187" t="s">
        <v>207</v>
      </c>
      <c r="H2" s="188"/>
      <c r="I2" s="308" t="s">
        <v>0</v>
      </c>
      <c r="J2" s="308"/>
      <c r="K2" s="314" t="str">
        <f>IF(NOT(ISBLANK('СПИСОК КЛАССА'!G1)),'СПИСОК КЛАССА'!G1,"")</f>
        <v>138034</v>
      </c>
      <c r="L2" s="315"/>
      <c r="M2" s="136"/>
      <c r="N2" s="308" t="s">
        <v>1</v>
      </c>
      <c r="O2" s="308"/>
      <c r="P2" s="314" t="str">
        <f>IF(NOT(ISBLANK('СПИСОК КЛАССА'!I1)),'СПИСОК КЛАССА'!I1,"")</f>
        <v>0402</v>
      </c>
      <c r="Q2" s="315"/>
      <c r="R2" s="136"/>
      <c r="S2" s="136"/>
      <c r="T2" s="136"/>
      <c r="U2" s="136"/>
      <c r="V2" s="293"/>
      <c r="W2" s="293"/>
      <c r="X2" s="137"/>
      <c r="Y2" s="132"/>
      <c r="Z2" s="132"/>
      <c r="AA2" s="132"/>
      <c r="AB2" s="132"/>
      <c r="AC2" s="132"/>
      <c r="AD2" s="6"/>
      <c r="AE2" s="7"/>
      <c r="AF2" s="7"/>
      <c r="AG2" s="7"/>
      <c r="AH2" s="7"/>
      <c r="AI2" s="7"/>
      <c r="AJ2" s="7"/>
      <c r="AK2" s="7"/>
      <c r="AL2" s="7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>
        <v>12</v>
      </c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</row>
    <row r="3" spans="2:101" ht="12.75">
      <c r="B3" s="132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>
        <v>123</v>
      </c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2:101" s="3" customFormat="1" ht="26.25" customHeight="1">
      <c r="B4" s="141"/>
      <c r="C4" s="141"/>
      <c r="D4" s="165" t="s">
        <v>288</v>
      </c>
      <c r="E4" s="142"/>
      <c r="F4" s="141"/>
      <c r="G4" s="305" t="str">
        <f>IF(NOT(ISBLANK('СПИСОК КЛАССА'!D3)),'СПИСОК КЛАССА'!D3,"")</f>
        <v>МБОУ СОШ с УИОП №80 г.Хабаровска </v>
      </c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143"/>
      <c r="Z4" s="143"/>
      <c r="AA4" s="143"/>
      <c r="AB4" s="143"/>
      <c r="AC4" s="143"/>
      <c r="AD4" s="11"/>
      <c r="AE4" s="11"/>
      <c r="AF4" s="11"/>
      <c r="AG4" s="11"/>
      <c r="AH4" s="11"/>
      <c r="AI4" s="11"/>
      <c r="AJ4" s="31"/>
      <c r="AK4" s="11"/>
      <c r="AL4" s="11"/>
      <c r="AM4" s="11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>
        <v>1234</v>
      </c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</row>
    <row r="5" spans="2:101" ht="13.5" thickBot="1">
      <c r="B5" s="132"/>
      <c r="C5" s="144"/>
      <c r="D5" s="141"/>
      <c r="E5" s="141"/>
      <c r="F5" s="132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0"/>
      <c r="AE5" s="10"/>
      <c r="AF5" s="10"/>
      <c r="AG5" s="10"/>
      <c r="AH5" s="10"/>
      <c r="AI5" s="10"/>
      <c r="AJ5" s="32"/>
      <c r="AK5" s="10"/>
      <c r="AL5" s="10"/>
      <c r="AM5" s="10"/>
      <c r="AN5" s="10"/>
      <c r="AO5" s="10"/>
      <c r="AP5" s="10"/>
      <c r="AQ5" s="10"/>
      <c r="AR5" s="10"/>
      <c r="AS5" s="10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>
        <v>12345</v>
      </c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</row>
    <row r="6" spans="2:101" ht="17.25" customHeight="1" thickBot="1">
      <c r="B6" s="132"/>
      <c r="C6" s="132"/>
      <c r="D6" s="145" t="s">
        <v>16</v>
      </c>
      <c r="E6" s="145"/>
      <c r="F6" s="132"/>
      <c r="G6" s="146">
        <f>COUNTA('СПИСОК КЛАССА'!B12:'СПИСОК КЛАССА'!B55)</f>
        <v>22</v>
      </c>
      <c r="H6" s="132"/>
      <c r="I6" s="132"/>
      <c r="J6" s="147"/>
      <c r="K6" s="147"/>
      <c r="L6" s="132"/>
      <c r="M6" s="145" t="s">
        <v>17</v>
      </c>
      <c r="N6" s="295">
        <f>Вариант1!N6</f>
        <v>41382</v>
      </c>
      <c r="O6" s="295"/>
      <c r="P6" s="295"/>
      <c r="Q6" s="295"/>
      <c r="R6" s="295"/>
      <c r="S6" s="139"/>
      <c r="T6" s="139"/>
      <c r="U6" s="139"/>
      <c r="V6" s="139"/>
      <c r="W6" s="103"/>
      <c r="X6" s="103"/>
      <c r="Y6" s="103"/>
      <c r="Z6" s="103"/>
      <c r="AA6" s="148" t="s">
        <v>18</v>
      </c>
      <c r="AB6" s="149" t="s">
        <v>346</v>
      </c>
      <c r="AC6" s="150" t="s">
        <v>346</v>
      </c>
      <c r="AD6" s="16"/>
      <c r="AE6" s="6"/>
      <c r="AF6" s="6"/>
      <c r="AG6" s="6"/>
      <c r="AH6" s="6"/>
      <c r="AI6" s="6"/>
      <c r="AJ6" s="6"/>
      <c r="AK6" s="6"/>
      <c r="AL6" s="6"/>
      <c r="AM6" s="6"/>
      <c r="AN6" s="8"/>
      <c r="AO6" s="8"/>
      <c r="AP6" s="8"/>
      <c r="AQ6" s="8"/>
      <c r="AR6" s="8"/>
      <c r="AS6" s="8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>
        <v>123456</v>
      </c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</row>
    <row r="7" spans="2:101" ht="12.75">
      <c r="B7" s="132"/>
      <c r="C7" s="151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15"/>
      <c r="BG7">
        <v>1234567</v>
      </c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</row>
    <row r="8" spans="2:101" ht="16.5" thickBot="1">
      <c r="B8" s="299" t="s">
        <v>52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6"/>
      <c r="AX8" s="6"/>
      <c r="AY8" s="6"/>
      <c r="AZ8" s="6"/>
      <c r="BA8" s="6"/>
      <c r="BB8" s="6"/>
      <c r="BC8" s="6"/>
      <c r="BD8" s="6"/>
      <c r="BE8" s="6"/>
      <c r="BF8" s="15"/>
      <c r="BG8">
        <v>12345678</v>
      </c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</row>
    <row r="9" spans="1:83" ht="15.75" customHeight="1">
      <c r="A9" s="17"/>
      <c r="B9" s="310" t="s">
        <v>2</v>
      </c>
      <c r="C9" s="292" t="s">
        <v>19</v>
      </c>
      <c r="D9" s="289" t="s">
        <v>3</v>
      </c>
      <c r="E9" s="179"/>
      <c r="F9" s="297" t="s">
        <v>26</v>
      </c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302" t="s">
        <v>22</v>
      </c>
      <c r="AC9" s="302" t="s">
        <v>23</v>
      </c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F9" s="6"/>
      <c r="BG9">
        <v>1234568</v>
      </c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</row>
    <row r="10" spans="1:83" ht="76.5" customHeight="1">
      <c r="A10" s="18"/>
      <c r="B10" s="311"/>
      <c r="C10" s="292"/>
      <c r="D10" s="289"/>
      <c r="E10" s="179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302"/>
      <c r="AC10" s="302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F10" s="6"/>
      <c r="BG10">
        <v>123457</v>
      </c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</row>
    <row r="11" spans="1:83" ht="26.25" customHeight="1" thickBot="1">
      <c r="A11" s="18"/>
      <c r="B11" s="311"/>
      <c r="C11" s="292"/>
      <c r="D11" s="289"/>
      <c r="E11" s="179"/>
      <c r="F11" s="183">
        <v>1</v>
      </c>
      <c r="G11" s="183">
        <v>2</v>
      </c>
      <c r="H11" s="183">
        <v>3</v>
      </c>
      <c r="I11" s="183">
        <v>4</v>
      </c>
      <c r="J11" s="183">
        <v>5</v>
      </c>
      <c r="K11" s="183">
        <v>6</v>
      </c>
      <c r="L11" s="183">
        <v>7</v>
      </c>
      <c r="M11" s="183">
        <v>8</v>
      </c>
      <c r="N11" s="183">
        <v>9</v>
      </c>
      <c r="O11" s="183">
        <v>10</v>
      </c>
      <c r="P11" s="183">
        <v>11</v>
      </c>
      <c r="Q11" s="183">
        <v>12</v>
      </c>
      <c r="R11" s="183">
        <v>13</v>
      </c>
      <c r="S11" s="183">
        <v>14</v>
      </c>
      <c r="T11" s="183">
        <v>15</v>
      </c>
      <c r="U11" s="183">
        <v>16</v>
      </c>
      <c r="V11" s="184" t="s">
        <v>62</v>
      </c>
      <c r="W11" s="184" t="s">
        <v>63</v>
      </c>
      <c r="X11" s="184" t="s">
        <v>64</v>
      </c>
      <c r="Y11" s="183">
        <v>18</v>
      </c>
      <c r="Z11" s="183">
        <v>19</v>
      </c>
      <c r="AA11" s="183">
        <v>20</v>
      </c>
      <c r="AB11" s="302"/>
      <c r="AC11" s="302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F11" s="6"/>
      <c r="BG11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</row>
    <row r="12" spans="1:83" ht="14.25" hidden="1">
      <c r="A12" s="18"/>
      <c r="B12" s="311"/>
      <c r="C12" s="292"/>
      <c r="D12" s="179"/>
      <c r="E12" s="179"/>
      <c r="F12" s="189"/>
      <c r="G12" s="189"/>
      <c r="H12" s="189">
        <f>COUNTIF(H16:H55,2)</f>
        <v>6</v>
      </c>
      <c r="I12" s="189"/>
      <c r="J12" s="189"/>
      <c r="K12" s="189">
        <f>COUNTIF(K16:K55,2)</f>
        <v>4</v>
      </c>
      <c r="L12" s="189"/>
      <c r="M12" s="189"/>
      <c r="N12" s="189"/>
      <c r="O12" s="189"/>
      <c r="P12" s="189"/>
      <c r="Q12" s="189"/>
      <c r="R12" s="189">
        <f>COUNTIF(R16:R55,2)</f>
        <v>0</v>
      </c>
      <c r="S12" s="189"/>
      <c r="T12" s="189"/>
      <c r="U12" s="191">
        <f>COUNTIF(U16:U55,2)</f>
        <v>1</v>
      </c>
      <c r="V12" s="190"/>
      <c r="W12" s="190"/>
      <c r="X12" s="190"/>
      <c r="Y12" s="189"/>
      <c r="Z12" s="189"/>
      <c r="AA12" s="189">
        <f>COUNTIF(AA16:AA55,2)</f>
        <v>1</v>
      </c>
      <c r="AB12" s="302"/>
      <c r="AC12" s="302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F12" s="6"/>
      <c r="BG12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</row>
    <row r="13" spans="1:83" ht="14.25" hidden="1">
      <c r="A13" s="18"/>
      <c r="B13" s="311"/>
      <c r="C13" s="292"/>
      <c r="D13" s="179" t="s">
        <v>208</v>
      </c>
      <c r="E13" s="179"/>
      <c r="F13" s="191">
        <f>COUNTIF(F16:F55,1)</f>
        <v>6</v>
      </c>
      <c r="G13" s="191">
        <f aca="true" t="shared" si="0" ref="G13:Z13">COUNTIF(G16:G55,1)</f>
        <v>6</v>
      </c>
      <c r="H13" s="191">
        <f>COUNTIF(H16:H55,1)</f>
        <v>0</v>
      </c>
      <c r="I13" s="191">
        <f t="shared" si="0"/>
        <v>6</v>
      </c>
      <c r="J13" s="191">
        <f t="shared" si="0"/>
        <v>6</v>
      </c>
      <c r="K13" s="191">
        <f>COUNTIF(K16:K55,1)</f>
        <v>2</v>
      </c>
      <c r="L13" s="191">
        <f t="shared" si="0"/>
        <v>6</v>
      </c>
      <c r="M13" s="191">
        <f t="shared" si="0"/>
        <v>6</v>
      </c>
      <c r="N13" s="191">
        <f t="shared" si="0"/>
        <v>6</v>
      </c>
      <c r="O13" s="191">
        <f t="shared" si="0"/>
        <v>6</v>
      </c>
      <c r="P13" s="191">
        <f t="shared" si="0"/>
        <v>5</v>
      </c>
      <c r="Q13" s="191">
        <f t="shared" si="0"/>
        <v>5</v>
      </c>
      <c r="R13" s="191">
        <f>COUNTIF(R16:R55,1)</f>
        <v>6</v>
      </c>
      <c r="S13" s="191">
        <f t="shared" si="0"/>
        <v>5</v>
      </c>
      <c r="T13" s="191">
        <f t="shared" si="0"/>
        <v>6</v>
      </c>
      <c r="U13" s="191">
        <f t="shared" si="0"/>
        <v>4</v>
      </c>
      <c r="V13" s="191">
        <f t="shared" si="0"/>
        <v>5</v>
      </c>
      <c r="W13" s="191">
        <f t="shared" si="0"/>
        <v>4</v>
      </c>
      <c r="X13" s="191">
        <f t="shared" si="0"/>
        <v>5</v>
      </c>
      <c r="Y13" s="191">
        <f t="shared" si="0"/>
        <v>6</v>
      </c>
      <c r="Z13" s="191">
        <f t="shared" si="0"/>
        <v>6</v>
      </c>
      <c r="AA13" s="191">
        <f>COUNTIF(AA16:AA55,1)</f>
        <v>4</v>
      </c>
      <c r="AB13" s="302"/>
      <c r="AC13" s="302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F13" s="6"/>
      <c r="BG13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</row>
    <row r="14" spans="1:83" ht="14.25" hidden="1">
      <c r="A14" s="18"/>
      <c r="B14" s="311"/>
      <c r="C14" s="292"/>
      <c r="D14" s="179" t="s">
        <v>209</v>
      </c>
      <c r="E14" s="179"/>
      <c r="F14" s="191">
        <f>COUNTIF(F16:F55,0)</f>
        <v>0</v>
      </c>
      <c r="G14" s="191">
        <f aca="true" t="shared" si="1" ref="G14:AA14">COUNTIF(G16:G55,0)</f>
        <v>0</v>
      </c>
      <c r="H14" s="191">
        <f t="shared" si="1"/>
        <v>0</v>
      </c>
      <c r="I14" s="191">
        <f t="shared" si="1"/>
        <v>0</v>
      </c>
      <c r="J14" s="191">
        <f t="shared" si="1"/>
        <v>0</v>
      </c>
      <c r="K14" s="191">
        <f>COUNTIF(K16:K55,0)</f>
        <v>0</v>
      </c>
      <c r="L14" s="191">
        <f t="shared" si="1"/>
        <v>0</v>
      </c>
      <c r="M14" s="191">
        <f t="shared" si="1"/>
        <v>0</v>
      </c>
      <c r="N14" s="191">
        <f t="shared" si="1"/>
        <v>0</v>
      </c>
      <c r="O14" s="191">
        <f t="shared" si="1"/>
        <v>0</v>
      </c>
      <c r="P14" s="191">
        <f t="shared" si="1"/>
        <v>1</v>
      </c>
      <c r="Q14" s="191">
        <f t="shared" si="1"/>
        <v>1</v>
      </c>
      <c r="R14" s="191">
        <f t="shared" si="1"/>
        <v>0</v>
      </c>
      <c r="S14" s="191">
        <f t="shared" si="1"/>
        <v>1</v>
      </c>
      <c r="T14" s="191">
        <f t="shared" si="1"/>
        <v>0</v>
      </c>
      <c r="U14" s="191">
        <f t="shared" si="1"/>
        <v>1</v>
      </c>
      <c r="V14" s="191">
        <f t="shared" si="1"/>
        <v>1</v>
      </c>
      <c r="W14" s="191">
        <f t="shared" si="1"/>
        <v>2</v>
      </c>
      <c r="X14" s="191">
        <f t="shared" si="1"/>
        <v>1</v>
      </c>
      <c r="Y14" s="191">
        <f t="shared" si="1"/>
        <v>0</v>
      </c>
      <c r="Z14" s="191">
        <f t="shared" si="1"/>
        <v>0</v>
      </c>
      <c r="AA14" s="191">
        <f t="shared" si="1"/>
        <v>1</v>
      </c>
      <c r="AB14" s="302"/>
      <c r="AC14" s="302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F14" s="6"/>
      <c r="BG14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</row>
    <row r="15" spans="1:83" ht="15" hidden="1" thickBot="1">
      <c r="A15" s="18">
        <f>SUM(A16:A55)</f>
        <v>6</v>
      </c>
      <c r="B15" s="312"/>
      <c r="C15" s="292"/>
      <c r="D15" s="179" t="s">
        <v>210</v>
      </c>
      <c r="E15" s="179"/>
      <c r="F15" s="189">
        <f>COUNTIF(F16:F55,"N")</f>
        <v>0</v>
      </c>
      <c r="G15" s="189">
        <f aca="true" t="shared" si="2" ref="G15:AA15">COUNTIF(G16:G55,"N")</f>
        <v>0</v>
      </c>
      <c r="H15" s="189">
        <f t="shared" si="2"/>
        <v>0</v>
      </c>
      <c r="I15" s="189">
        <f t="shared" si="2"/>
        <v>0</v>
      </c>
      <c r="J15" s="189">
        <f t="shared" si="2"/>
        <v>0</v>
      </c>
      <c r="K15" s="189">
        <f>COUNTIF(K16:K55,"N")</f>
        <v>0</v>
      </c>
      <c r="L15" s="189">
        <f t="shared" si="2"/>
        <v>0</v>
      </c>
      <c r="M15" s="189">
        <f t="shared" si="2"/>
        <v>0</v>
      </c>
      <c r="N15" s="189">
        <f t="shared" si="2"/>
        <v>0</v>
      </c>
      <c r="O15" s="189">
        <f t="shared" si="2"/>
        <v>0</v>
      </c>
      <c r="P15" s="189">
        <f t="shared" si="2"/>
        <v>0</v>
      </c>
      <c r="Q15" s="189">
        <f t="shared" si="2"/>
        <v>0</v>
      </c>
      <c r="R15" s="189">
        <f t="shared" si="2"/>
        <v>0</v>
      </c>
      <c r="S15" s="189">
        <f t="shared" si="2"/>
        <v>0</v>
      </c>
      <c r="T15" s="189">
        <f t="shared" si="2"/>
        <v>0</v>
      </c>
      <c r="U15" s="189">
        <f t="shared" si="2"/>
        <v>0</v>
      </c>
      <c r="V15" s="189">
        <f t="shared" si="2"/>
        <v>0</v>
      </c>
      <c r="W15" s="189">
        <f t="shared" si="2"/>
        <v>0</v>
      </c>
      <c r="X15" s="189">
        <f t="shared" si="2"/>
        <v>0</v>
      </c>
      <c r="Y15" s="189">
        <f t="shared" si="2"/>
        <v>0</v>
      </c>
      <c r="Z15" s="189">
        <f t="shared" si="2"/>
        <v>0</v>
      </c>
      <c r="AA15" s="189">
        <f t="shared" si="2"/>
        <v>0</v>
      </c>
      <c r="AB15" s="302"/>
      <c r="AC15" s="302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6"/>
      <c r="BA15" s="6"/>
      <c r="BB15" s="6"/>
      <c r="BC15" s="6"/>
      <c r="BD15" s="6"/>
      <c r="BF15" s="6"/>
      <c r="BG15">
        <v>1234578</v>
      </c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</row>
    <row r="16" spans="1:83" ht="12.75" customHeight="1">
      <c r="A16" s="19">
        <f>IF('СПИСОК КЛАССА'!I12=2,1,0)</f>
        <v>0</v>
      </c>
      <c r="B16" s="158">
        <v>1</v>
      </c>
      <c r="C16" s="163">
        <f>IF(NOT(ISBLANK('СПИСОК КЛАССА'!B12)),'СПИСОК КЛАССА'!B12,"")</f>
        <v>1</v>
      </c>
      <c r="D16" s="163">
        <f>IF(NOT(ISBLANK('СПИСОК КЛАССА'!C12)),IF($A16=1,'СПИСОК КЛАССА'!C12,"УЧЕНИК НЕ ВЫПОЛНЯЛ РАБОТУ"),"")</f>
      </c>
      <c r="E16" s="163">
        <v>2</v>
      </c>
      <c r="F16" s="159"/>
      <c r="G16" s="159"/>
      <c r="H16" s="160"/>
      <c r="I16" s="159"/>
      <c r="J16" s="159"/>
      <c r="K16" s="160"/>
      <c r="L16" s="160"/>
      <c r="M16" s="161"/>
      <c r="N16" s="161"/>
      <c r="O16" s="161"/>
      <c r="P16" s="161"/>
      <c r="Q16" s="161"/>
      <c r="R16" s="160"/>
      <c r="S16" s="160"/>
      <c r="T16" s="160"/>
      <c r="U16" s="160"/>
      <c r="V16" s="161"/>
      <c r="W16" s="161"/>
      <c r="X16" s="160"/>
      <c r="Y16" s="160"/>
      <c r="Z16" s="160"/>
      <c r="AA16" s="160"/>
      <c r="AB16" s="181">
        <f>IF(AND(OR($C16&lt;&gt;"",$D16&lt;&gt;""),$A16=1,$AB$6="ДА"),SUM(F16:AA16),"")</f>
      </c>
      <c r="AC16" s="259">
        <f>IF(AND(OR($C16&lt;&gt;"",$D16&lt;&gt;""),$A16=1,$AB$6="ДА"),AB16/27,"")</f>
      </c>
      <c r="AD16" s="24">
        <f>IF(F16="346215",1,0)</f>
        <v>0</v>
      </c>
      <c r="AE16" s="21">
        <f>IF(G16=2,1,0)</f>
        <v>0</v>
      </c>
      <c r="AF16" s="27">
        <f>IF(H16="N",0,H16)</f>
        <v>0</v>
      </c>
      <c r="AG16" s="21">
        <f>IF(I16=3,1,0)</f>
        <v>0</v>
      </c>
      <c r="AH16" s="21">
        <f>IF(J16=1,1,0)</f>
        <v>0</v>
      </c>
      <c r="AI16" s="27">
        <f>IF(K16="N",0,K16)</f>
        <v>0</v>
      </c>
      <c r="AJ16" s="21">
        <f>IF(L16=13457,1,0)</f>
        <v>0</v>
      </c>
      <c r="AK16" s="21">
        <f>IF(M16=2,1,0)</f>
        <v>0</v>
      </c>
      <c r="AL16" s="27">
        <f>IF(N16="N",0,N16)</f>
        <v>0</v>
      </c>
      <c r="AM16" s="21">
        <f>IF(O16=12458,1,0)</f>
        <v>0</v>
      </c>
      <c r="AN16" s="21">
        <f>IF(P16=3,1,0)</f>
        <v>0</v>
      </c>
      <c r="AO16" s="21">
        <f>IF(Q16=2,1,0)</f>
        <v>0</v>
      </c>
      <c r="AP16" s="27">
        <f>IF(R16="N",0,R16)</f>
        <v>0</v>
      </c>
      <c r="AQ16" s="27">
        <f>IF(S16="N",0,S16)</f>
        <v>0</v>
      </c>
      <c r="AR16" s="21">
        <f>IF(T16=1,1,0)</f>
        <v>0</v>
      </c>
      <c r="AS16" s="27">
        <f aca="true" t="shared" si="3" ref="AS16:AY16">IF(U16="N",0,U16)</f>
        <v>0</v>
      </c>
      <c r="AT16" s="27">
        <f t="shared" si="3"/>
        <v>0</v>
      </c>
      <c r="AU16" s="27">
        <f t="shared" si="3"/>
        <v>0</v>
      </c>
      <c r="AV16" s="27">
        <f t="shared" si="3"/>
        <v>0</v>
      </c>
      <c r="AW16" s="27">
        <f t="shared" si="3"/>
        <v>0</v>
      </c>
      <c r="AX16" s="27">
        <f t="shared" si="3"/>
        <v>0</v>
      </c>
      <c r="AY16" s="27">
        <f t="shared" si="3"/>
        <v>0</v>
      </c>
      <c r="AZ16" s="33">
        <f>SUM(AD16:AY16)</f>
        <v>0</v>
      </c>
      <c r="BA16" s="6"/>
      <c r="BB16" s="6"/>
      <c r="BC16" s="6"/>
      <c r="BD16" s="6"/>
      <c r="BG16">
        <v>12346</v>
      </c>
      <c r="BI16" s="6"/>
      <c r="BJ16" s="6"/>
      <c r="BK16" s="15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</row>
    <row r="17" spans="1:83" ht="12.75" customHeight="1">
      <c r="A17" s="19">
        <f>IF('СПИСОК КЛАССА'!I13=2,1,0)</f>
        <v>0</v>
      </c>
      <c r="B17" s="162">
        <v>2</v>
      </c>
      <c r="C17" s="163">
        <f>IF(NOT(ISBLANK('СПИСОК КЛАССА'!B13)),'СПИСОК КЛАССА'!B13,"")</f>
        <v>2</v>
      </c>
      <c r="D17" s="163">
        <f>IF(NOT(ISBLANK('СПИСОК КЛАССА'!C13)),IF($A17=1,'СПИСОК КЛАССА'!C13,"УЧЕНИК НЕ ВЫПОЛНЯЛ РАБОТУ"),"")</f>
      </c>
      <c r="E17" s="163">
        <v>2</v>
      </c>
      <c r="F17" s="159"/>
      <c r="G17" s="159"/>
      <c r="H17" s="160"/>
      <c r="I17" s="159"/>
      <c r="J17" s="159"/>
      <c r="K17" s="160"/>
      <c r="L17" s="160"/>
      <c r="M17" s="161"/>
      <c r="N17" s="161"/>
      <c r="O17" s="161"/>
      <c r="P17" s="161"/>
      <c r="Q17" s="161"/>
      <c r="R17" s="160"/>
      <c r="S17" s="160"/>
      <c r="T17" s="160"/>
      <c r="U17" s="160"/>
      <c r="V17" s="161"/>
      <c r="W17" s="161"/>
      <c r="X17" s="160"/>
      <c r="Y17" s="160"/>
      <c r="Z17" s="160"/>
      <c r="AA17" s="160"/>
      <c r="AB17" s="181">
        <f>IF(AND(OR($C17&lt;&gt;"",$D17&lt;&gt;""),$A17=1,$AB$6="ДА"),SUM(F17:AA17),"")</f>
      </c>
      <c r="AC17" s="259">
        <f aca="true" t="shared" si="4" ref="AC17:AC55">IF(AND(OR($C17&lt;&gt;"",$D17&lt;&gt;""),$A17=1,$AB$6="ДА"),AB17/27,"")</f>
      </c>
      <c r="AD17" s="24">
        <f aca="true" t="shared" si="5" ref="AD17:AD55">IF(F17="346215",1,0)</f>
        <v>0</v>
      </c>
      <c r="AE17" s="21">
        <f aca="true" t="shared" si="6" ref="AE17:AE55">IF(G17=2,1,0)</f>
        <v>0</v>
      </c>
      <c r="AF17" s="27">
        <f aca="true" t="shared" si="7" ref="AF17:AF55">IF(H17="N",0,H17)</f>
        <v>0</v>
      </c>
      <c r="AG17" s="21">
        <f aca="true" t="shared" si="8" ref="AG17:AG55">IF(I17=3,1,0)</f>
        <v>0</v>
      </c>
      <c r="AH17" s="21">
        <f aca="true" t="shared" si="9" ref="AH17:AH55">IF(J17=1,1,0)</f>
        <v>0</v>
      </c>
      <c r="AI17" s="27">
        <f aca="true" t="shared" si="10" ref="AI17:AI55">IF(K17="N",0,K17)</f>
        <v>0</v>
      </c>
      <c r="AJ17" s="21">
        <f aca="true" t="shared" si="11" ref="AJ17:AJ55">IF(L17=13457,1,0)</f>
        <v>0</v>
      </c>
      <c r="AK17" s="21">
        <f aca="true" t="shared" si="12" ref="AK17:AK55">IF(M17=2,1,0)</f>
        <v>0</v>
      </c>
      <c r="AL17" s="27">
        <f aca="true" t="shared" si="13" ref="AL17:AL55">IF(N17="N",0,N17)</f>
        <v>0</v>
      </c>
      <c r="AM17" s="21">
        <f aca="true" t="shared" si="14" ref="AM17:AM55">IF(O17=12458,1,0)</f>
        <v>0</v>
      </c>
      <c r="AN17" s="21">
        <f aca="true" t="shared" si="15" ref="AN17:AN55">IF(P17=3,1,0)</f>
        <v>0</v>
      </c>
      <c r="AO17" s="21">
        <f aca="true" t="shared" si="16" ref="AO17:AO55">IF(Q17=2,1,0)</f>
        <v>0</v>
      </c>
      <c r="AP17" s="27">
        <f aca="true" t="shared" si="17" ref="AP17:AP55">IF(R17="N",0,R17)</f>
        <v>0</v>
      </c>
      <c r="AQ17" s="27">
        <f aca="true" t="shared" si="18" ref="AQ17:AQ55">IF(S17="N",0,S17)</f>
        <v>0</v>
      </c>
      <c r="AR17" s="21">
        <f aca="true" t="shared" si="19" ref="AR17:AR55">IF(T17=1,1,0)</f>
        <v>0</v>
      </c>
      <c r="AS17" s="27">
        <f aca="true" t="shared" si="20" ref="AS17:AS55">IF(U17="N",0,U17)</f>
        <v>0</v>
      </c>
      <c r="AT17" s="27">
        <f aca="true" t="shared" si="21" ref="AT17:AT55">IF(V17="N",0,V17)</f>
        <v>0</v>
      </c>
      <c r="AU17" s="27">
        <f aca="true" t="shared" si="22" ref="AU17:AU55">IF(W17="N",0,W17)</f>
        <v>0</v>
      </c>
      <c r="AV17" s="27">
        <f aca="true" t="shared" si="23" ref="AV17:AV55">IF(X17="N",0,X17)</f>
        <v>0</v>
      </c>
      <c r="AW17" s="27">
        <f aca="true" t="shared" si="24" ref="AW17:AW55">IF(Y17="N",0,Y17)</f>
        <v>0</v>
      </c>
      <c r="AX17" s="27">
        <f aca="true" t="shared" si="25" ref="AX17:AX55">IF(Z17="N",0,Z17)</f>
        <v>0</v>
      </c>
      <c r="AY17" s="27">
        <f aca="true" t="shared" si="26" ref="AY17:AY55">IF(AA17="N",0,AA17)</f>
        <v>0</v>
      </c>
      <c r="AZ17" s="33">
        <f aca="true" t="shared" si="27" ref="AZ17:AZ55">SUM(AD17:AY17)</f>
        <v>0</v>
      </c>
      <c r="BA17" s="6"/>
      <c r="BB17" s="6"/>
      <c r="BC17" s="6"/>
      <c r="BD17" s="6"/>
      <c r="BG17">
        <v>123467</v>
      </c>
      <c r="BI17" s="6"/>
      <c r="BJ17" s="6"/>
      <c r="BK17" s="15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</row>
    <row r="18" spans="1:83" ht="12.75" customHeight="1">
      <c r="A18" s="19">
        <f>IF('СПИСОК КЛАССА'!I14=2,1,0)</f>
        <v>0</v>
      </c>
      <c r="B18" s="162">
        <v>3</v>
      </c>
      <c r="C18" s="163">
        <f>IF(NOT(ISBLANK('СПИСОК КЛАССА'!B14)),'СПИСОК КЛАССА'!B14,"")</f>
        <v>3</v>
      </c>
      <c r="D18" s="163">
        <f>IF(NOT(ISBLANK('СПИСОК КЛАССА'!C14)),IF($A18=1,'СПИСОК КЛАССА'!C14,"УЧЕНИК НЕ ВЫПОЛНЯЛ РАБОТУ"),"")</f>
      </c>
      <c r="E18" s="163">
        <v>2</v>
      </c>
      <c r="F18" s="159"/>
      <c r="G18" s="159"/>
      <c r="H18" s="160"/>
      <c r="I18" s="159"/>
      <c r="J18" s="159"/>
      <c r="K18" s="160"/>
      <c r="L18" s="160"/>
      <c r="M18" s="161"/>
      <c r="N18" s="161"/>
      <c r="O18" s="161"/>
      <c r="P18" s="161"/>
      <c r="Q18" s="161"/>
      <c r="R18" s="160"/>
      <c r="S18" s="160"/>
      <c r="T18" s="160"/>
      <c r="U18" s="160"/>
      <c r="V18" s="161"/>
      <c r="W18" s="161"/>
      <c r="X18" s="160"/>
      <c r="Y18" s="160"/>
      <c r="Z18" s="160"/>
      <c r="AA18" s="160"/>
      <c r="AB18" s="181">
        <f>IF(AND(OR($C18&lt;&gt;"",$D18&lt;&gt;""),$A18=1,$AB$6="ДА"),SUM(F18:AA18),"")</f>
      </c>
      <c r="AC18" s="259">
        <f t="shared" si="4"/>
      </c>
      <c r="AD18" s="24">
        <f t="shared" si="5"/>
        <v>0</v>
      </c>
      <c r="AE18" s="21">
        <f t="shared" si="6"/>
        <v>0</v>
      </c>
      <c r="AF18" s="27">
        <f t="shared" si="7"/>
        <v>0</v>
      </c>
      <c r="AG18" s="21">
        <f t="shared" si="8"/>
        <v>0</v>
      </c>
      <c r="AH18" s="21">
        <f t="shared" si="9"/>
        <v>0</v>
      </c>
      <c r="AI18" s="27">
        <f t="shared" si="10"/>
        <v>0</v>
      </c>
      <c r="AJ18" s="21">
        <f t="shared" si="11"/>
        <v>0</v>
      </c>
      <c r="AK18" s="21">
        <f t="shared" si="12"/>
        <v>0</v>
      </c>
      <c r="AL18" s="27">
        <f t="shared" si="13"/>
        <v>0</v>
      </c>
      <c r="AM18" s="21">
        <f t="shared" si="14"/>
        <v>0</v>
      </c>
      <c r="AN18" s="21">
        <f t="shared" si="15"/>
        <v>0</v>
      </c>
      <c r="AO18" s="21">
        <f t="shared" si="16"/>
        <v>0</v>
      </c>
      <c r="AP18" s="27">
        <f t="shared" si="17"/>
        <v>0</v>
      </c>
      <c r="AQ18" s="27">
        <f t="shared" si="18"/>
        <v>0</v>
      </c>
      <c r="AR18" s="21">
        <f t="shared" si="19"/>
        <v>0</v>
      </c>
      <c r="AS18" s="27">
        <f t="shared" si="20"/>
        <v>0</v>
      </c>
      <c r="AT18" s="27">
        <f t="shared" si="21"/>
        <v>0</v>
      </c>
      <c r="AU18" s="27">
        <f t="shared" si="22"/>
        <v>0</v>
      </c>
      <c r="AV18" s="27">
        <f t="shared" si="23"/>
        <v>0</v>
      </c>
      <c r="AW18" s="27">
        <f t="shared" si="24"/>
        <v>0</v>
      </c>
      <c r="AX18" s="27">
        <f t="shared" si="25"/>
        <v>0</v>
      </c>
      <c r="AY18" s="27">
        <f t="shared" si="26"/>
        <v>0</v>
      </c>
      <c r="AZ18" s="33">
        <f t="shared" si="27"/>
        <v>0</v>
      </c>
      <c r="BA18" s="6"/>
      <c r="BB18" s="6"/>
      <c r="BC18" s="6"/>
      <c r="BD18" s="6"/>
      <c r="BG18">
        <v>1234678</v>
      </c>
      <c r="BI18" s="6"/>
      <c r="BJ18" s="6"/>
      <c r="BK18" s="15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</row>
    <row r="19" spans="1:83" ht="12.75" customHeight="1">
      <c r="A19" s="19">
        <f>IF('СПИСОК КЛАССА'!I15=2,1,0)</f>
        <v>0</v>
      </c>
      <c r="B19" s="162">
        <v>4</v>
      </c>
      <c r="C19" s="163">
        <f>IF(NOT(ISBLANK('СПИСОК КЛАССА'!B15)),'СПИСОК КЛАССА'!B15,"")</f>
        <v>4</v>
      </c>
      <c r="D19" s="163">
        <f>IF(NOT(ISBLANK('СПИСОК КЛАССА'!C15)),IF($A19=1,'СПИСОК КЛАССА'!C15,"УЧЕНИК НЕ ВЫПОЛНЯЛ РАБОТУ"),"")</f>
      </c>
      <c r="E19" s="163">
        <v>2</v>
      </c>
      <c r="F19" s="159"/>
      <c r="G19" s="159"/>
      <c r="H19" s="160"/>
      <c r="I19" s="159"/>
      <c r="J19" s="159"/>
      <c r="K19" s="160"/>
      <c r="L19" s="160"/>
      <c r="M19" s="161"/>
      <c r="N19" s="161"/>
      <c r="O19" s="161"/>
      <c r="P19" s="161"/>
      <c r="Q19" s="161"/>
      <c r="R19" s="160"/>
      <c r="S19" s="160"/>
      <c r="T19" s="160"/>
      <c r="U19" s="160"/>
      <c r="V19" s="161"/>
      <c r="W19" s="161"/>
      <c r="X19" s="160"/>
      <c r="Y19" s="160"/>
      <c r="Z19" s="160"/>
      <c r="AA19" s="160"/>
      <c r="AB19" s="181">
        <f aca="true" t="shared" si="28" ref="AB19:AB55">IF(AND(OR($C19&lt;&gt;"",$D19&lt;&gt;""),$A19=1,$AB$6="ДА"),SUM(F19:AA19),"")</f>
      </c>
      <c r="AC19" s="259">
        <f t="shared" si="4"/>
      </c>
      <c r="AD19" s="24">
        <f t="shared" si="5"/>
        <v>0</v>
      </c>
      <c r="AE19" s="21">
        <f t="shared" si="6"/>
        <v>0</v>
      </c>
      <c r="AF19" s="27">
        <f t="shared" si="7"/>
        <v>0</v>
      </c>
      <c r="AG19" s="21">
        <f t="shared" si="8"/>
        <v>0</v>
      </c>
      <c r="AH19" s="21">
        <f t="shared" si="9"/>
        <v>0</v>
      </c>
      <c r="AI19" s="27">
        <f t="shared" si="10"/>
        <v>0</v>
      </c>
      <c r="AJ19" s="21">
        <f t="shared" si="11"/>
        <v>0</v>
      </c>
      <c r="AK19" s="21">
        <f t="shared" si="12"/>
        <v>0</v>
      </c>
      <c r="AL19" s="27">
        <f t="shared" si="13"/>
        <v>0</v>
      </c>
      <c r="AM19" s="21">
        <f t="shared" si="14"/>
        <v>0</v>
      </c>
      <c r="AN19" s="21">
        <f t="shared" si="15"/>
        <v>0</v>
      </c>
      <c r="AO19" s="21">
        <f t="shared" si="16"/>
        <v>0</v>
      </c>
      <c r="AP19" s="27">
        <f t="shared" si="17"/>
        <v>0</v>
      </c>
      <c r="AQ19" s="27">
        <f t="shared" si="18"/>
        <v>0</v>
      </c>
      <c r="AR19" s="21">
        <f t="shared" si="19"/>
        <v>0</v>
      </c>
      <c r="AS19" s="27">
        <f t="shared" si="20"/>
        <v>0</v>
      </c>
      <c r="AT19" s="27">
        <f t="shared" si="21"/>
        <v>0</v>
      </c>
      <c r="AU19" s="27">
        <f t="shared" si="22"/>
        <v>0</v>
      </c>
      <c r="AV19" s="27">
        <f t="shared" si="23"/>
        <v>0</v>
      </c>
      <c r="AW19" s="27">
        <f t="shared" si="24"/>
        <v>0</v>
      </c>
      <c r="AX19" s="27">
        <f t="shared" si="25"/>
        <v>0</v>
      </c>
      <c r="AY19" s="27">
        <f t="shared" si="26"/>
        <v>0</v>
      </c>
      <c r="AZ19" s="33">
        <f t="shared" si="27"/>
        <v>0</v>
      </c>
      <c r="BA19" s="6"/>
      <c r="BB19" s="6"/>
      <c r="BC19" s="6"/>
      <c r="BD19" s="6"/>
      <c r="BG19">
        <v>123468</v>
      </c>
      <c r="BI19" s="6"/>
      <c r="BJ19" s="6"/>
      <c r="BK19" s="15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</row>
    <row r="20" spans="1:83" ht="12.75" customHeight="1">
      <c r="A20" s="19">
        <f>IF('СПИСОК КЛАССА'!I16=2,1,0)</f>
        <v>1</v>
      </c>
      <c r="B20" s="162">
        <v>5</v>
      </c>
      <c r="C20" s="163">
        <f>IF(NOT(ISBLANK('СПИСОК КЛАССА'!B16)),'СПИСОК КЛАССА'!B16,"")</f>
        <v>5</v>
      </c>
      <c r="D20" s="163">
        <f>IF(NOT(ISBLANK('СПИСОК КЛАССА'!C16)),IF($A20=1,'СПИСОК КЛАССА'!C16,"УЧЕНИК НЕ ВЫПОЛНЯЛ РАБОТУ"),"")</f>
      </c>
      <c r="E20" s="163">
        <v>2</v>
      </c>
      <c r="F20" s="159">
        <v>1</v>
      </c>
      <c r="G20" s="159">
        <v>1</v>
      </c>
      <c r="H20" s="160">
        <v>2</v>
      </c>
      <c r="I20" s="159">
        <v>1</v>
      </c>
      <c r="J20" s="159">
        <v>1</v>
      </c>
      <c r="K20" s="160">
        <v>2</v>
      </c>
      <c r="L20" s="160">
        <v>1</v>
      </c>
      <c r="M20" s="161">
        <v>1</v>
      </c>
      <c r="N20" s="161">
        <v>1</v>
      </c>
      <c r="O20" s="161">
        <v>1</v>
      </c>
      <c r="P20" s="161">
        <v>1</v>
      </c>
      <c r="Q20" s="161">
        <v>1</v>
      </c>
      <c r="R20" s="160">
        <v>1</v>
      </c>
      <c r="S20" s="160">
        <v>1</v>
      </c>
      <c r="T20" s="160">
        <v>1</v>
      </c>
      <c r="U20" s="160">
        <v>1</v>
      </c>
      <c r="V20" s="161">
        <v>1</v>
      </c>
      <c r="W20" s="161">
        <v>1</v>
      </c>
      <c r="X20" s="160">
        <v>0</v>
      </c>
      <c r="Y20" s="160">
        <v>1</v>
      </c>
      <c r="Z20" s="160">
        <v>1</v>
      </c>
      <c r="AA20" s="160">
        <v>2</v>
      </c>
      <c r="AB20" s="181">
        <f t="shared" si="28"/>
        <v>24</v>
      </c>
      <c r="AC20" s="259">
        <f t="shared" si="4"/>
        <v>0.8888888888888888</v>
      </c>
      <c r="AD20" s="24">
        <f t="shared" si="5"/>
        <v>0</v>
      </c>
      <c r="AE20" s="21">
        <f t="shared" si="6"/>
        <v>0</v>
      </c>
      <c r="AF20" s="27">
        <f t="shared" si="7"/>
        <v>2</v>
      </c>
      <c r="AG20" s="21">
        <f t="shared" si="8"/>
        <v>0</v>
      </c>
      <c r="AH20" s="21">
        <f t="shared" si="9"/>
        <v>1</v>
      </c>
      <c r="AI20" s="27">
        <f t="shared" si="10"/>
        <v>2</v>
      </c>
      <c r="AJ20" s="21">
        <f t="shared" si="11"/>
        <v>0</v>
      </c>
      <c r="AK20" s="21">
        <f t="shared" si="12"/>
        <v>0</v>
      </c>
      <c r="AL20" s="27">
        <f t="shared" si="13"/>
        <v>1</v>
      </c>
      <c r="AM20" s="21">
        <f t="shared" si="14"/>
        <v>0</v>
      </c>
      <c r="AN20" s="21">
        <f t="shared" si="15"/>
        <v>0</v>
      </c>
      <c r="AO20" s="21">
        <f t="shared" si="16"/>
        <v>0</v>
      </c>
      <c r="AP20" s="27">
        <f t="shared" si="17"/>
        <v>1</v>
      </c>
      <c r="AQ20" s="27">
        <f t="shared" si="18"/>
        <v>1</v>
      </c>
      <c r="AR20" s="21">
        <f t="shared" si="19"/>
        <v>1</v>
      </c>
      <c r="AS20" s="27">
        <f t="shared" si="20"/>
        <v>1</v>
      </c>
      <c r="AT20" s="27">
        <f t="shared" si="21"/>
        <v>1</v>
      </c>
      <c r="AU20" s="27">
        <f t="shared" si="22"/>
        <v>1</v>
      </c>
      <c r="AV20" s="27">
        <f t="shared" si="23"/>
        <v>0</v>
      </c>
      <c r="AW20" s="27">
        <f t="shared" si="24"/>
        <v>1</v>
      </c>
      <c r="AX20" s="27">
        <f t="shared" si="25"/>
        <v>1</v>
      </c>
      <c r="AY20" s="27">
        <f t="shared" si="26"/>
        <v>2</v>
      </c>
      <c r="AZ20" s="33">
        <f t="shared" si="27"/>
        <v>16</v>
      </c>
      <c r="BA20" s="6"/>
      <c r="BB20" s="6"/>
      <c r="BC20" s="6"/>
      <c r="BD20" s="6"/>
      <c r="BG20">
        <v>12347</v>
      </c>
      <c r="BI20" s="6"/>
      <c r="BJ20" s="6"/>
      <c r="BK20" s="15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</row>
    <row r="21" spans="1:83" ht="12.75" customHeight="1">
      <c r="A21" s="19">
        <f>IF('СПИСОК КЛАССА'!I17=2,1,0)</f>
        <v>0</v>
      </c>
      <c r="B21" s="162">
        <v>6</v>
      </c>
      <c r="C21" s="163">
        <f>IF(NOT(ISBLANK('СПИСОК КЛАССА'!B17)),'СПИСОК КЛАССА'!B17,"")</f>
        <v>6</v>
      </c>
      <c r="D21" s="163">
        <f>IF(NOT(ISBLANK('СПИСОК КЛАССА'!C17)),IF($A21=1,'СПИСОК КЛАССА'!C17,"УЧЕНИК НЕ ВЫПОЛНЯЛ РАБОТУ"),"")</f>
      </c>
      <c r="E21" s="163">
        <v>2</v>
      </c>
      <c r="F21" s="159"/>
      <c r="G21" s="159"/>
      <c r="H21" s="160"/>
      <c r="I21" s="159"/>
      <c r="J21" s="159"/>
      <c r="K21" s="160"/>
      <c r="L21" s="160"/>
      <c r="M21" s="161"/>
      <c r="N21" s="161"/>
      <c r="O21" s="161"/>
      <c r="P21" s="161"/>
      <c r="Q21" s="161"/>
      <c r="R21" s="160"/>
      <c r="S21" s="160"/>
      <c r="T21" s="160"/>
      <c r="U21" s="160"/>
      <c r="V21" s="161"/>
      <c r="W21" s="161"/>
      <c r="X21" s="160"/>
      <c r="Y21" s="160"/>
      <c r="Z21" s="160"/>
      <c r="AA21" s="160"/>
      <c r="AB21" s="181">
        <f t="shared" si="28"/>
      </c>
      <c r="AC21" s="259">
        <f t="shared" si="4"/>
      </c>
      <c r="AD21" s="24">
        <f t="shared" si="5"/>
        <v>0</v>
      </c>
      <c r="AE21" s="21">
        <f t="shared" si="6"/>
        <v>0</v>
      </c>
      <c r="AF21" s="27">
        <f t="shared" si="7"/>
        <v>0</v>
      </c>
      <c r="AG21" s="21">
        <f t="shared" si="8"/>
        <v>0</v>
      </c>
      <c r="AH21" s="21">
        <f t="shared" si="9"/>
        <v>0</v>
      </c>
      <c r="AI21" s="27">
        <f t="shared" si="10"/>
        <v>0</v>
      </c>
      <c r="AJ21" s="21">
        <f t="shared" si="11"/>
        <v>0</v>
      </c>
      <c r="AK21" s="21">
        <f t="shared" si="12"/>
        <v>0</v>
      </c>
      <c r="AL21" s="27">
        <f t="shared" si="13"/>
        <v>0</v>
      </c>
      <c r="AM21" s="21">
        <f t="shared" si="14"/>
        <v>0</v>
      </c>
      <c r="AN21" s="21">
        <f t="shared" si="15"/>
        <v>0</v>
      </c>
      <c r="AO21" s="21">
        <f t="shared" si="16"/>
        <v>0</v>
      </c>
      <c r="AP21" s="27">
        <f t="shared" si="17"/>
        <v>0</v>
      </c>
      <c r="AQ21" s="27">
        <f t="shared" si="18"/>
        <v>0</v>
      </c>
      <c r="AR21" s="21">
        <f t="shared" si="19"/>
        <v>0</v>
      </c>
      <c r="AS21" s="27">
        <f t="shared" si="20"/>
        <v>0</v>
      </c>
      <c r="AT21" s="27">
        <f t="shared" si="21"/>
        <v>0</v>
      </c>
      <c r="AU21" s="27">
        <f t="shared" si="22"/>
        <v>0</v>
      </c>
      <c r="AV21" s="27">
        <f t="shared" si="23"/>
        <v>0</v>
      </c>
      <c r="AW21" s="27">
        <f t="shared" si="24"/>
        <v>0</v>
      </c>
      <c r="AX21" s="27">
        <f t="shared" si="25"/>
        <v>0</v>
      </c>
      <c r="AY21" s="27">
        <f t="shared" si="26"/>
        <v>0</v>
      </c>
      <c r="AZ21" s="33">
        <f t="shared" si="27"/>
        <v>0</v>
      </c>
      <c r="BA21" s="6"/>
      <c r="BB21" s="6"/>
      <c r="BC21" s="6"/>
      <c r="BD21" s="6"/>
      <c r="BG21">
        <v>123478</v>
      </c>
      <c r="BI21" s="6"/>
      <c r="BJ21" s="6"/>
      <c r="BK21" s="15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</row>
    <row r="22" spans="1:83" ht="12.75" customHeight="1">
      <c r="A22" s="19">
        <f>IF('СПИСОК КЛАССА'!I18=2,1,0)</f>
        <v>1</v>
      </c>
      <c r="B22" s="162">
        <v>7</v>
      </c>
      <c r="C22" s="163">
        <f>IF(NOT(ISBLANK('СПИСОК КЛАССА'!B18)),'СПИСОК КЛАССА'!B18,"")</f>
        <v>7</v>
      </c>
      <c r="D22" s="163">
        <f>IF(NOT(ISBLANK('СПИСОК КЛАССА'!C18)),IF($A22=1,'СПИСОК КЛАССА'!C18,"УЧЕНИК НЕ ВЫПОЛНЯЛ РАБОТУ"),"")</f>
      </c>
      <c r="E22" s="163">
        <v>2</v>
      </c>
      <c r="F22" s="159">
        <v>1</v>
      </c>
      <c r="G22" s="159">
        <v>1</v>
      </c>
      <c r="H22" s="160">
        <v>2</v>
      </c>
      <c r="I22" s="159">
        <v>1</v>
      </c>
      <c r="J22" s="159">
        <v>1</v>
      </c>
      <c r="K22" s="160">
        <v>1</v>
      </c>
      <c r="L22" s="160">
        <v>1</v>
      </c>
      <c r="M22" s="161">
        <v>1</v>
      </c>
      <c r="N22" s="161">
        <v>1</v>
      </c>
      <c r="O22" s="161">
        <v>1</v>
      </c>
      <c r="P22" s="161">
        <v>1</v>
      </c>
      <c r="Q22" s="161">
        <v>1</v>
      </c>
      <c r="R22" s="160">
        <v>1</v>
      </c>
      <c r="S22" s="160">
        <v>1</v>
      </c>
      <c r="T22" s="160">
        <v>1</v>
      </c>
      <c r="U22" s="160">
        <v>0</v>
      </c>
      <c r="V22" s="161">
        <v>1</v>
      </c>
      <c r="W22" s="161">
        <v>1</v>
      </c>
      <c r="X22" s="160">
        <v>1</v>
      </c>
      <c r="Y22" s="160">
        <v>1</v>
      </c>
      <c r="Z22" s="160">
        <v>1</v>
      </c>
      <c r="AA22" s="160">
        <v>1</v>
      </c>
      <c r="AB22" s="181">
        <f t="shared" si="28"/>
        <v>22</v>
      </c>
      <c r="AC22" s="259">
        <f t="shared" si="4"/>
        <v>0.8148148148148148</v>
      </c>
      <c r="AD22" s="24">
        <f t="shared" si="5"/>
        <v>0</v>
      </c>
      <c r="AE22" s="21">
        <f t="shared" si="6"/>
        <v>0</v>
      </c>
      <c r="AF22" s="27">
        <f t="shared" si="7"/>
        <v>2</v>
      </c>
      <c r="AG22" s="21">
        <f t="shared" si="8"/>
        <v>0</v>
      </c>
      <c r="AH22" s="21">
        <f t="shared" si="9"/>
        <v>1</v>
      </c>
      <c r="AI22" s="27">
        <f t="shared" si="10"/>
        <v>1</v>
      </c>
      <c r="AJ22" s="21">
        <f t="shared" si="11"/>
        <v>0</v>
      </c>
      <c r="AK22" s="21">
        <f t="shared" si="12"/>
        <v>0</v>
      </c>
      <c r="AL22" s="27">
        <f t="shared" si="13"/>
        <v>1</v>
      </c>
      <c r="AM22" s="21">
        <f t="shared" si="14"/>
        <v>0</v>
      </c>
      <c r="AN22" s="21">
        <f t="shared" si="15"/>
        <v>0</v>
      </c>
      <c r="AO22" s="21">
        <f t="shared" si="16"/>
        <v>0</v>
      </c>
      <c r="AP22" s="27">
        <f t="shared" si="17"/>
        <v>1</v>
      </c>
      <c r="AQ22" s="27">
        <f t="shared" si="18"/>
        <v>1</v>
      </c>
      <c r="AR22" s="21">
        <f t="shared" si="19"/>
        <v>1</v>
      </c>
      <c r="AS22" s="27">
        <f t="shared" si="20"/>
        <v>0</v>
      </c>
      <c r="AT22" s="27">
        <f t="shared" si="21"/>
        <v>1</v>
      </c>
      <c r="AU22" s="27">
        <f t="shared" si="22"/>
        <v>1</v>
      </c>
      <c r="AV22" s="27">
        <f t="shared" si="23"/>
        <v>1</v>
      </c>
      <c r="AW22" s="27">
        <f t="shared" si="24"/>
        <v>1</v>
      </c>
      <c r="AX22" s="27">
        <f t="shared" si="25"/>
        <v>1</v>
      </c>
      <c r="AY22" s="27">
        <f t="shared" si="26"/>
        <v>1</v>
      </c>
      <c r="AZ22" s="33">
        <f t="shared" si="27"/>
        <v>14</v>
      </c>
      <c r="BA22" s="6"/>
      <c r="BB22" s="6"/>
      <c r="BC22" s="6"/>
      <c r="BD22" s="6"/>
      <c r="BG22">
        <v>12348</v>
      </c>
      <c r="BI22" s="6"/>
      <c r="BJ22" s="6"/>
      <c r="BK22" s="15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</row>
    <row r="23" spans="1:83" ht="12.75" customHeight="1">
      <c r="A23" s="19">
        <f>IF('СПИСОК КЛАССА'!I19=2,1,0)</f>
        <v>0</v>
      </c>
      <c r="B23" s="162">
        <v>8</v>
      </c>
      <c r="C23" s="163">
        <f>IF(NOT(ISBLANK('СПИСОК КЛАССА'!B19)),'СПИСОК КЛАССА'!B19,"")</f>
        <v>8</v>
      </c>
      <c r="D23" s="163">
        <f>IF(NOT(ISBLANK('СПИСОК КЛАССА'!C19)),IF($A23=1,'СПИСОК КЛАССА'!C19,"УЧЕНИК НЕ ВЫПОЛНЯЛ РАБОТУ"),"")</f>
      </c>
      <c r="E23" s="163">
        <v>2</v>
      </c>
      <c r="F23" s="159"/>
      <c r="G23" s="159"/>
      <c r="H23" s="160"/>
      <c r="I23" s="159"/>
      <c r="J23" s="159"/>
      <c r="K23" s="160"/>
      <c r="L23" s="160"/>
      <c r="M23" s="161"/>
      <c r="N23" s="161"/>
      <c r="O23" s="161"/>
      <c r="P23" s="161"/>
      <c r="Q23" s="161"/>
      <c r="R23" s="160"/>
      <c r="S23" s="160"/>
      <c r="T23" s="160"/>
      <c r="U23" s="160"/>
      <c r="V23" s="161"/>
      <c r="W23" s="161"/>
      <c r="X23" s="160"/>
      <c r="Y23" s="160"/>
      <c r="Z23" s="160"/>
      <c r="AA23" s="160"/>
      <c r="AB23" s="181">
        <f t="shared" si="28"/>
      </c>
      <c r="AC23" s="259">
        <f t="shared" si="4"/>
      </c>
      <c r="AD23" s="24">
        <f t="shared" si="5"/>
        <v>0</v>
      </c>
      <c r="AE23" s="21">
        <f t="shared" si="6"/>
        <v>0</v>
      </c>
      <c r="AF23" s="27">
        <f t="shared" si="7"/>
        <v>0</v>
      </c>
      <c r="AG23" s="21">
        <f t="shared" si="8"/>
        <v>0</v>
      </c>
      <c r="AH23" s="21">
        <f t="shared" si="9"/>
        <v>0</v>
      </c>
      <c r="AI23" s="27">
        <f t="shared" si="10"/>
        <v>0</v>
      </c>
      <c r="AJ23" s="21">
        <f t="shared" si="11"/>
        <v>0</v>
      </c>
      <c r="AK23" s="21">
        <f t="shared" si="12"/>
        <v>0</v>
      </c>
      <c r="AL23" s="27">
        <f t="shared" si="13"/>
        <v>0</v>
      </c>
      <c r="AM23" s="21">
        <f t="shared" si="14"/>
        <v>0</v>
      </c>
      <c r="AN23" s="21">
        <f t="shared" si="15"/>
        <v>0</v>
      </c>
      <c r="AO23" s="21">
        <f t="shared" si="16"/>
        <v>0</v>
      </c>
      <c r="AP23" s="27">
        <f t="shared" si="17"/>
        <v>0</v>
      </c>
      <c r="AQ23" s="27">
        <f t="shared" si="18"/>
        <v>0</v>
      </c>
      <c r="AR23" s="21">
        <f t="shared" si="19"/>
        <v>0</v>
      </c>
      <c r="AS23" s="27">
        <f t="shared" si="20"/>
        <v>0</v>
      </c>
      <c r="AT23" s="27">
        <f t="shared" si="21"/>
        <v>0</v>
      </c>
      <c r="AU23" s="27">
        <f t="shared" si="22"/>
        <v>0</v>
      </c>
      <c r="AV23" s="27">
        <f t="shared" si="23"/>
        <v>0</v>
      </c>
      <c r="AW23" s="27">
        <f t="shared" si="24"/>
        <v>0</v>
      </c>
      <c r="AX23" s="27">
        <f t="shared" si="25"/>
        <v>0</v>
      </c>
      <c r="AY23" s="27">
        <f t="shared" si="26"/>
        <v>0</v>
      </c>
      <c r="AZ23" s="33">
        <f t="shared" si="27"/>
        <v>0</v>
      </c>
      <c r="BA23" s="6"/>
      <c r="BB23" s="6"/>
      <c r="BC23" s="6"/>
      <c r="BD23" s="6"/>
      <c r="BG23">
        <v>1235</v>
      </c>
      <c r="BI23" s="6"/>
      <c r="BJ23" s="6"/>
      <c r="BK23" s="15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</row>
    <row r="24" spans="1:83" ht="12.75" customHeight="1">
      <c r="A24" s="19">
        <f>IF('СПИСОК КЛАССА'!I20=2,1,0)</f>
        <v>0</v>
      </c>
      <c r="B24" s="162">
        <v>9</v>
      </c>
      <c r="C24" s="163">
        <f>IF(NOT(ISBLANK('СПИСОК КЛАССА'!B20)),'СПИСОК КЛАССА'!B20,"")</f>
        <v>9</v>
      </c>
      <c r="D24" s="163">
        <f>IF(NOT(ISBLANK('СПИСОК КЛАССА'!C20)),IF($A24=1,'СПИСОК КЛАССА'!C20,"УЧЕНИК НЕ ВЫПОЛНЯЛ РАБОТУ"),"")</f>
      </c>
      <c r="E24" s="163">
        <v>2</v>
      </c>
      <c r="F24" s="159"/>
      <c r="G24" s="159"/>
      <c r="H24" s="160"/>
      <c r="I24" s="159"/>
      <c r="J24" s="159"/>
      <c r="K24" s="160"/>
      <c r="L24" s="160"/>
      <c r="M24" s="161"/>
      <c r="N24" s="161"/>
      <c r="O24" s="161"/>
      <c r="P24" s="161"/>
      <c r="Q24" s="161"/>
      <c r="R24" s="160"/>
      <c r="S24" s="160"/>
      <c r="T24" s="160"/>
      <c r="U24" s="160"/>
      <c r="V24" s="161"/>
      <c r="W24" s="161"/>
      <c r="X24" s="160"/>
      <c r="Y24" s="160"/>
      <c r="Z24" s="160"/>
      <c r="AA24" s="160"/>
      <c r="AB24" s="181">
        <f t="shared" si="28"/>
      </c>
      <c r="AC24" s="259">
        <f t="shared" si="4"/>
      </c>
      <c r="AD24" s="24">
        <f t="shared" si="5"/>
        <v>0</v>
      </c>
      <c r="AE24" s="21">
        <f t="shared" si="6"/>
        <v>0</v>
      </c>
      <c r="AF24" s="27">
        <f t="shared" si="7"/>
        <v>0</v>
      </c>
      <c r="AG24" s="21">
        <f t="shared" si="8"/>
        <v>0</v>
      </c>
      <c r="AH24" s="21">
        <f t="shared" si="9"/>
        <v>0</v>
      </c>
      <c r="AI24" s="27">
        <f t="shared" si="10"/>
        <v>0</v>
      </c>
      <c r="AJ24" s="21">
        <f t="shared" si="11"/>
        <v>0</v>
      </c>
      <c r="AK24" s="21">
        <f t="shared" si="12"/>
        <v>0</v>
      </c>
      <c r="AL24" s="27">
        <f t="shared" si="13"/>
        <v>0</v>
      </c>
      <c r="AM24" s="21">
        <f t="shared" si="14"/>
        <v>0</v>
      </c>
      <c r="AN24" s="21">
        <f t="shared" si="15"/>
        <v>0</v>
      </c>
      <c r="AO24" s="21">
        <f t="shared" si="16"/>
        <v>0</v>
      </c>
      <c r="AP24" s="27">
        <f t="shared" si="17"/>
        <v>0</v>
      </c>
      <c r="AQ24" s="27">
        <f t="shared" si="18"/>
        <v>0</v>
      </c>
      <c r="AR24" s="21">
        <f t="shared" si="19"/>
        <v>0</v>
      </c>
      <c r="AS24" s="27">
        <f t="shared" si="20"/>
        <v>0</v>
      </c>
      <c r="AT24" s="27">
        <f t="shared" si="21"/>
        <v>0</v>
      </c>
      <c r="AU24" s="27">
        <f t="shared" si="22"/>
        <v>0</v>
      </c>
      <c r="AV24" s="27">
        <f t="shared" si="23"/>
        <v>0</v>
      </c>
      <c r="AW24" s="27">
        <f t="shared" si="24"/>
        <v>0</v>
      </c>
      <c r="AX24" s="27">
        <f t="shared" si="25"/>
        <v>0</v>
      </c>
      <c r="AY24" s="27">
        <f t="shared" si="26"/>
        <v>0</v>
      </c>
      <c r="AZ24" s="33">
        <f t="shared" si="27"/>
        <v>0</v>
      </c>
      <c r="BA24" s="6"/>
      <c r="BB24" s="6"/>
      <c r="BC24" s="6"/>
      <c r="BD24" s="6"/>
      <c r="BG24">
        <v>12356</v>
      </c>
      <c r="BI24" s="6"/>
      <c r="BJ24" s="6"/>
      <c r="BK24" s="15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</row>
    <row r="25" spans="1:83" ht="12.75" customHeight="1">
      <c r="A25" s="19">
        <f>IF('СПИСОК КЛАССА'!I21=2,1,0)</f>
        <v>0</v>
      </c>
      <c r="B25" s="162">
        <v>10</v>
      </c>
      <c r="C25" s="163">
        <f>IF(NOT(ISBLANK('СПИСОК КЛАССА'!B21)),'СПИСОК КЛАССА'!B21,"")</f>
        <v>10</v>
      </c>
      <c r="D25" s="163">
        <f>IF(NOT(ISBLANK('СПИСОК КЛАССА'!C21)),IF($A25=1,'СПИСОК КЛАССА'!C21,"УЧЕНИК НЕ ВЫПОЛНЯЛ РАБОТУ"),"")</f>
      </c>
      <c r="E25" s="163">
        <v>2</v>
      </c>
      <c r="F25" s="159"/>
      <c r="G25" s="159"/>
      <c r="H25" s="160"/>
      <c r="I25" s="159"/>
      <c r="J25" s="159"/>
      <c r="K25" s="160"/>
      <c r="L25" s="160"/>
      <c r="M25" s="161"/>
      <c r="N25" s="161"/>
      <c r="O25" s="161"/>
      <c r="P25" s="161"/>
      <c r="Q25" s="161"/>
      <c r="R25" s="160"/>
      <c r="S25" s="160"/>
      <c r="T25" s="160"/>
      <c r="U25" s="160"/>
      <c r="V25" s="161"/>
      <c r="W25" s="161"/>
      <c r="X25" s="160"/>
      <c r="Y25" s="160"/>
      <c r="Z25" s="160"/>
      <c r="AA25" s="160"/>
      <c r="AB25" s="181">
        <f t="shared" si="28"/>
      </c>
      <c r="AC25" s="259">
        <f t="shared" si="4"/>
      </c>
      <c r="AD25" s="24">
        <f t="shared" si="5"/>
        <v>0</v>
      </c>
      <c r="AE25" s="21">
        <f t="shared" si="6"/>
        <v>0</v>
      </c>
      <c r="AF25" s="27">
        <f t="shared" si="7"/>
        <v>0</v>
      </c>
      <c r="AG25" s="21">
        <f t="shared" si="8"/>
        <v>0</v>
      </c>
      <c r="AH25" s="21">
        <f t="shared" si="9"/>
        <v>0</v>
      </c>
      <c r="AI25" s="27">
        <f t="shared" si="10"/>
        <v>0</v>
      </c>
      <c r="AJ25" s="21">
        <f t="shared" si="11"/>
        <v>0</v>
      </c>
      <c r="AK25" s="21">
        <f t="shared" si="12"/>
        <v>0</v>
      </c>
      <c r="AL25" s="27">
        <f t="shared" si="13"/>
        <v>0</v>
      </c>
      <c r="AM25" s="21">
        <f t="shared" si="14"/>
        <v>0</v>
      </c>
      <c r="AN25" s="21">
        <f t="shared" si="15"/>
        <v>0</v>
      </c>
      <c r="AO25" s="21">
        <f t="shared" si="16"/>
        <v>0</v>
      </c>
      <c r="AP25" s="27">
        <f t="shared" si="17"/>
        <v>0</v>
      </c>
      <c r="AQ25" s="27">
        <f t="shared" si="18"/>
        <v>0</v>
      </c>
      <c r="AR25" s="21">
        <f t="shared" si="19"/>
        <v>0</v>
      </c>
      <c r="AS25" s="27">
        <f t="shared" si="20"/>
        <v>0</v>
      </c>
      <c r="AT25" s="27">
        <f t="shared" si="21"/>
        <v>0</v>
      </c>
      <c r="AU25" s="27">
        <f t="shared" si="22"/>
        <v>0</v>
      </c>
      <c r="AV25" s="27">
        <f t="shared" si="23"/>
        <v>0</v>
      </c>
      <c r="AW25" s="27">
        <f t="shared" si="24"/>
        <v>0</v>
      </c>
      <c r="AX25" s="27">
        <f t="shared" si="25"/>
        <v>0</v>
      </c>
      <c r="AY25" s="27">
        <f t="shared" si="26"/>
        <v>0</v>
      </c>
      <c r="AZ25" s="33">
        <f t="shared" si="27"/>
        <v>0</v>
      </c>
      <c r="BA25" s="6"/>
      <c r="BB25" s="6"/>
      <c r="BC25" s="6"/>
      <c r="BD25" s="6"/>
      <c r="BG25">
        <v>123567</v>
      </c>
      <c r="BI25" s="6"/>
      <c r="BJ25" s="6"/>
      <c r="BK25" s="15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</row>
    <row r="26" spans="1:83" ht="12.75" customHeight="1">
      <c r="A26" s="19">
        <f>IF('СПИСОК КЛАССА'!I22=2,1,0)</f>
        <v>1</v>
      </c>
      <c r="B26" s="162">
        <v>11</v>
      </c>
      <c r="C26" s="163">
        <f>IF(NOT(ISBLANK('СПИСОК КЛАССА'!B22)),'СПИСОК КЛАССА'!B22,"")</f>
        <v>11</v>
      </c>
      <c r="D26" s="163">
        <f>IF(NOT(ISBLANK('СПИСОК КЛАССА'!C22)),IF($A26=1,'СПИСОК КЛАССА'!C22,"УЧЕНИК НЕ ВЫПОЛНЯЛ РАБОТУ"),"")</f>
      </c>
      <c r="E26" s="163">
        <v>2</v>
      </c>
      <c r="F26" s="159">
        <v>1</v>
      </c>
      <c r="G26" s="159">
        <v>1</v>
      </c>
      <c r="H26" s="160">
        <v>2</v>
      </c>
      <c r="I26" s="159">
        <v>1</v>
      </c>
      <c r="J26" s="159">
        <v>1</v>
      </c>
      <c r="K26" s="160">
        <v>2</v>
      </c>
      <c r="L26" s="160">
        <v>1</v>
      </c>
      <c r="M26" s="161">
        <v>1</v>
      </c>
      <c r="N26" s="161">
        <v>1</v>
      </c>
      <c r="O26" s="161">
        <v>1</v>
      </c>
      <c r="P26" s="161">
        <v>1</v>
      </c>
      <c r="Q26" s="161">
        <v>1</v>
      </c>
      <c r="R26" s="160">
        <v>1</v>
      </c>
      <c r="S26" s="160">
        <v>1</v>
      </c>
      <c r="T26" s="160">
        <v>1</v>
      </c>
      <c r="U26" s="160">
        <v>2</v>
      </c>
      <c r="V26" s="161">
        <v>1</v>
      </c>
      <c r="W26" s="161">
        <v>0</v>
      </c>
      <c r="X26" s="160">
        <v>1</v>
      </c>
      <c r="Y26" s="160">
        <v>1</v>
      </c>
      <c r="Z26" s="160">
        <v>1</v>
      </c>
      <c r="AA26" s="160">
        <v>1</v>
      </c>
      <c r="AB26" s="181">
        <f t="shared" si="28"/>
        <v>24</v>
      </c>
      <c r="AC26" s="259">
        <f t="shared" si="4"/>
        <v>0.8888888888888888</v>
      </c>
      <c r="AD26" s="24">
        <f t="shared" si="5"/>
        <v>0</v>
      </c>
      <c r="AE26" s="21">
        <f t="shared" si="6"/>
        <v>0</v>
      </c>
      <c r="AF26" s="27">
        <f t="shared" si="7"/>
        <v>2</v>
      </c>
      <c r="AG26" s="21">
        <f t="shared" si="8"/>
        <v>0</v>
      </c>
      <c r="AH26" s="21">
        <f t="shared" si="9"/>
        <v>1</v>
      </c>
      <c r="AI26" s="27">
        <f t="shared" si="10"/>
        <v>2</v>
      </c>
      <c r="AJ26" s="21">
        <f t="shared" si="11"/>
        <v>0</v>
      </c>
      <c r="AK26" s="21">
        <f t="shared" si="12"/>
        <v>0</v>
      </c>
      <c r="AL26" s="27">
        <f t="shared" si="13"/>
        <v>1</v>
      </c>
      <c r="AM26" s="21">
        <f t="shared" si="14"/>
        <v>0</v>
      </c>
      <c r="AN26" s="21">
        <f t="shared" si="15"/>
        <v>0</v>
      </c>
      <c r="AO26" s="21">
        <f t="shared" si="16"/>
        <v>0</v>
      </c>
      <c r="AP26" s="27">
        <f t="shared" si="17"/>
        <v>1</v>
      </c>
      <c r="AQ26" s="27">
        <f t="shared" si="18"/>
        <v>1</v>
      </c>
      <c r="AR26" s="21">
        <f t="shared" si="19"/>
        <v>1</v>
      </c>
      <c r="AS26" s="27">
        <f t="shared" si="20"/>
        <v>2</v>
      </c>
      <c r="AT26" s="27">
        <f t="shared" si="21"/>
        <v>1</v>
      </c>
      <c r="AU26" s="27">
        <f t="shared" si="22"/>
        <v>0</v>
      </c>
      <c r="AV26" s="27">
        <f t="shared" si="23"/>
        <v>1</v>
      </c>
      <c r="AW26" s="27">
        <f t="shared" si="24"/>
        <v>1</v>
      </c>
      <c r="AX26" s="27">
        <f t="shared" si="25"/>
        <v>1</v>
      </c>
      <c r="AY26" s="27">
        <f t="shared" si="26"/>
        <v>1</v>
      </c>
      <c r="AZ26" s="33">
        <f t="shared" si="27"/>
        <v>16</v>
      </c>
      <c r="BA26" s="6"/>
      <c r="BB26" s="6"/>
      <c r="BC26" s="6"/>
      <c r="BD26" s="6"/>
      <c r="BG26">
        <v>1235678</v>
      </c>
      <c r="BI26" s="6"/>
      <c r="BJ26" s="6"/>
      <c r="BK26" s="15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</row>
    <row r="27" spans="1:83" ht="12.75" customHeight="1">
      <c r="A27" s="19">
        <f>IF('СПИСОК КЛАССА'!I23=2,1,0)</f>
        <v>0</v>
      </c>
      <c r="B27" s="162">
        <v>12</v>
      </c>
      <c r="C27" s="163">
        <f>IF(NOT(ISBLANK('СПИСОК КЛАССА'!B23)),'СПИСОК КЛАССА'!B23,"")</f>
        <v>12</v>
      </c>
      <c r="D27" s="163">
        <f>IF(NOT(ISBLANK('СПИСОК КЛАССА'!C23)),IF($A27=1,'СПИСОК КЛАССА'!C23,"УЧЕНИК НЕ ВЫПОЛНЯЛ РАБОТУ"),"")</f>
      </c>
      <c r="E27" s="163">
        <v>2</v>
      </c>
      <c r="F27" s="159"/>
      <c r="G27" s="159"/>
      <c r="H27" s="160"/>
      <c r="I27" s="159"/>
      <c r="J27" s="159"/>
      <c r="K27" s="160"/>
      <c r="L27" s="160"/>
      <c r="M27" s="161"/>
      <c r="N27" s="161"/>
      <c r="O27" s="161"/>
      <c r="P27" s="161"/>
      <c r="Q27" s="161"/>
      <c r="R27" s="160"/>
      <c r="S27" s="160"/>
      <c r="T27" s="160"/>
      <c r="U27" s="160"/>
      <c r="V27" s="161"/>
      <c r="W27" s="161"/>
      <c r="X27" s="160"/>
      <c r="Y27" s="160"/>
      <c r="Z27" s="160"/>
      <c r="AA27" s="160"/>
      <c r="AB27" s="181">
        <f t="shared" si="28"/>
      </c>
      <c r="AC27" s="259">
        <f t="shared" si="4"/>
      </c>
      <c r="AD27" s="24">
        <f t="shared" si="5"/>
        <v>0</v>
      </c>
      <c r="AE27" s="21">
        <f t="shared" si="6"/>
        <v>0</v>
      </c>
      <c r="AF27" s="27">
        <f t="shared" si="7"/>
        <v>0</v>
      </c>
      <c r="AG27" s="21">
        <f t="shared" si="8"/>
        <v>0</v>
      </c>
      <c r="AH27" s="21">
        <f t="shared" si="9"/>
        <v>0</v>
      </c>
      <c r="AI27" s="27">
        <f t="shared" si="10"/>
        <v>0</v>
      </c>
      <c r="AJ27" s="21">
        <f t="shared" si="11"/>
        <v>0</v>
      </c>
      <c r="AK27" s="21">
        <f t="shared" si="12"/>
        <v>0</v>
      </c>
      <c r="AL27" s="27">
        <f t="shared" si="13"/>
        <v>0</v>
      </c>
      <c r="AM27" s="21">
        <f t="shared" si="14"/>
        <v>0</v>
      </c>
      <c r="AN27" s="21">
        <f t="shared" si="15"/>
        <v>0</v>
      </c>
      <c r="AO27" s="21">
        <f t="shared" si="16"/>
        <v>0</v>
      </c>
      <c r="AP27" s="27">
        <f t="shared" si="17"/>
        <v>0</v>
      </c>
      <c r="AQ27" s="27">
        <f t="shared" si="18"/>
        <v>0</v>
      </c>
      <c r="AR27" s="21">
        <f t="shared" si="19"/>
        <v>0</v>
      </c>
      <c r="AS27" s="27">
        <f t="shared" si="20"/>
        <v>0</v>
      </c>
      <c r="AT27" s="27">
        <f t="shared" si="21"/>
        <v>0</v>
      </c>
      <c r="AU27" s="27">
        <f t="shared" si="22"/>
        <v>0</v>
      </c>
      <c r="AV27" s="27">
        <f t="shared" si="23"/>
        <v>0</v>
      </c>
      <c r="AW27" s="27">
        <f t="shared" si="24"/>
        <v>0</v>
      </c>
      <c r="AX27" s="27">
        <f t="shared" si="25"/>
        <v>0</v>
      </c>
      <c r="AY27" s="27">
        <f t="shared" si="26"/>
        <v>0</v>
      </c>
      <c r="AZ27" s="33">
        <f t="shared" si="27"/>
        <v>0</v>
      </c>
      <c r="BA27" s="6"/>
      <c r="BB27" s="6"/>
      <c r="BC27" s="6"/>
      <c r="BD27" s="15"/>
      <c r="BG27">
        <v>123568</v>
      </c>
      <c r="BI27" s="6"/>
      <c r="BJ27" s="6"/>
      <c r="BK27" s="15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</row>
    <row r="28" spans="1:83" ht="12.75" customHeight="1">
      <c r="A28" s="19">
        <f>IF('СПИСОК КЛАССА'!I24=2,1,0)</f>
        <v>0</v>
      </c>
      <c r="B28" s="162">
        <v>13</v>
      </c>
      <c r="C28" s="163">
        <f>IF(NOT(ISBLANK('СПИСОК КЛАССА'!B24)),'СПИСОК КЛАССА'!B24,"")</f>
        <v>13</v>
      </c>
      <c r="D28" s="163">
        <f>IF(NOT(ISBLANK('СПИСОК КЛАССА'!C24)),IF($A28=1,'СПИСОК КЛАССА'!C24,"УЧЕНИК НЕ ВЫПОЛНЯЛ РАБОТУ"),"")</f>
      </c>
      <c r="E28" s="163">
        <v>2</v>
      </c>
      <c r="F28" s="159"/>
      <c r="G28" s="159"/>
      <c r="H28" s="160"/>
      <c r="I28" s="159"/>
      <c r="J28" s="159"/>
      <c r="K28" s="160"/>
      <c r="L28" s="160"/>
      <c r="M28" s="161"/>
      <c r="N28" s="161"/>
      <c r="O28" s="161"/>
      <c r="P28" s="161"/>
      <c r="Q28" s="161"/>
      <c r="R28" s="160"/>
      <c r="S28" s="160"/>
      <c r="T28" s="160"/>
      <c r="U28" s="160"/>
      <c r="V28" s="161"/>
      <c r="W28" s="161"/>
      <c r="X28" s="160"/>
      <c r="Y28" s="160"/>
      <c r="Z28" s="160"/>
      <c r="AA28" s="160"/>
      <c r="AB28" s="181">
        <f t="shared" si="28"/>
      </c>
      <c r="AC28" s="259">
        <f t="shared" si="4"/>
      </c>
      <c r="AD28" s="24">
        <f t="shared" si="5"/>
        <v>0</v>
      </c>
      <c r="AE28" s="21">
        <f t="shared" si="6"/>
        <v>0</v>
      </c>
      <c r="AF28" s="27">
        <f t="shared" si="7"/>
        <v>0</v>
      </c>
      <c r="AG28" s="21">
        <f t="shared" si="8"/>
        <v>0</v>
      </c>
      <c r="AH28" s="21">
        <f t="shared" si="9"/>
        <v>0</v>
      </c>
      <c r="AI28" s="27">
        <f t="shared" si="10"/>
        <v>0</v>
      </c>
      <c r="AJ28" s="21">
        <f t="shared" si="11"/>
        <v>0</v>
      </c>
      <c r="AK28" s="21">
        <f t="shared" si="12"/>
        <v>0</v>
      </c>
      <c r="AL28" s="27">
        <f t="shared" si="13"/>
        <v>0</v>
      </c>
      <c r="AM28" s="21">
        <f t="shared" si="14"/>
        <v>0</v>
      </c>
      <c r="AN28" s="21">
        <f t="shared" si="15"/>
        <v>0</v>
      </c>
      <c r="AO28" s="21">
        <f t="shared" si="16"/>
        <v>0</v>
      </c>
      <c r="AP28" s="27">
        <f t="shared" si="17"/>
        <v>0</v>
      </c>
      <c r="AQ28" s="27">
        <f t="shared" si="18"/>
        <v>0</v>
      </c>
      <c r="AR28" s="21">
        <f t="shared" si="19"/>
        <v>0</v>
      </c>
      <c r="AS28" s="27">
        <f t="shared" si="20"/>
        <v>0</v>
      </c>
      <c r="AT28" s="27">
        <f t="shared" si="21"/>
        <v>0</v>
      </c>
      <c r="AU28" s="27">
        <f t="shared" si="22"/>
        <v>0</v>
      </c>
      <c r="AV28" s="27">
        <f t="shared" si="23"/>
        <v>0</v>
      </c>
      <c r="AW28" s="27">
        <f t="shared" si="24"/>
        <v>0</v>
      </c>
      <c r="AX28" s="27">
        <f t="shared" si="25"/>
        <v>0</v>
      </c>
      <c r="AY28" s="27">
        <f t="shared" si="26"/>
        <v>0</v>
      </c>
      <c r="AZ28" s="33">
        <f t="shared" si="27"/>
        <v>0</v>
      </c>
      <c r="BA28" s="6"/>
      <c r="BB28" s="6"/>
      <c r="BC28" s="6"/>
      <c r="BD28" s="15"/>
      <c r="BG28">
        <v>12357</v>
      </c>
      <c r="BI28" s="6"/>
      <c r="BJ28" s="6"/>
      <c r="BK28" s="15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</row>
    <row r="29" spans="1:83" ht="12.75" customHeight="1">
      <c r="A29" s="19">
        <f>IF('СПИСОК КЛАССА'!I25=2,1,0)</f>
        <v>1</v>
      </c>
      <c r="B29" s="162">
        <v>14</v>
      </c>
      <c r="C29" s="163">
        <f>IF(NOT(ISBLANK('СПИСОК КЛАССА'!B25)),'СПИСОК КЛАССА'!B25,"")</f>
        <v>14</v>
      </c>
      <c r="D29" s="163">
        <f>IF(NOT(ISBLANK('СПИСОК КЛАССА'!C25)),IF($A29=1,'СПИСОК КЛАССА'!C25,"УЧЕНИК НЕ ВЫПОЛНЯЛ РАБОТУ"),"")</f>
      </c>
      <c r="E29" s="163">
        <v>2</v>
      </c>
      <c r="F29" s="159">
        <v>1</v>
      </c>
      <c r="G29" s="159">
        <v>1</v>
      </c>
      <c r="H29" s="160">
        <v>2</v>
      </c>
      <c r="I29" s="159">
        <v>1</v>
      </c>
      <c r="J29" s="159">
        <v>1</v>
      </c>
      <c r="K29" s="160">
        <v>2</v>
      </c>
      <c r="L29" s="160">
        <v>1</v>
      </c>
      <c r="M29" s="161">
        <v>1</v>
      </c>
      <c r="N29" s="161">
        <v>1</v>
      </c>
      <c r="O29" s="161">
        <v>1</v>
      </c>
      <c r="P29" s="161">
        <v>0</v>
      </c>
      <c r="Q29" s="161">
        <v>1</v>
      </c>
      <c r="R29" s="160">
        <v>1</v>
      </c>
      <c r="S29" s="160">
        <v>0</v>
      </c>
      <c r="T29" s="160">
        <v>1</v>
      </c>
      <c r="U29" s="160">
        <v>1</v>
      </c>
      <c r="V29" s="161">
        <v>0</v>
      </c>
      <c r="W29" s="161">
        <v>1</v>
      </c>
      <c r="X29" s="160">
        <v>1</v>
      </c>
      <c r="Y29" s="160">
        <v>1</v>
      </c>
      <c r="Z29" s="160">
        <v>1</v>
      </c>
      <c r="AA29" s="160">
        <v>1</v>
      </c>
      <c r="AB29" s="181">
        <f t="shared" si="28"/>
        <v>21</v>
      </c>
      <c r="AC29" s="259">
        <f t="shared" si="4"/>
        <v>0.7777777777777778</v>
      </c>
      <c r="AD29" s="24">
        <f t="shared" si="5"/>
        <v>0</v>
      </c>
      <c r="AE29" s="21">
        <f t="shared" si="6"/>
        <v>0</v>
      </c>
      <c r="AF29" s="27">
        <f t="shared" si="7"/>
        <v>2</v>
      </c>
      <c r="AG29" s="21">
        <f t="shared" si="8"/>
        <v>0</v>
      </c>
      <c r="AH29" s="21">
        <f t="shared" si="9"/>
        <v>1</v>
      </c>
      <c r="AI29" s="27">
        <f t="shared" si="10"/>
        <v>2</v>
      </c>
      <c r="AJ29" s="21">
        <f t="shared" si="11"/>
        <v>0</v>
      </c>
      <c r="AK29" s="21">
        <f t="shared" si="12"/>
        <v>0</v>
      </c>
      <c r="AL29" s="27">
        <f t="shared" si="13"/>
        <v>1</v>
      </c>
      <c r="AM29" s="21">
        <f t="shared" si="14"/>
        <v>0</v>
      </c>
      <c r="AN29" s="21">
        <f t="shared" si="15"/>
        <v>0</v>
      </c>
      <c r="AO29" s="21">
        <f t="shared" si="16"/>
        <v>0</v>
      </c>
      <c r="AP29" s="27">
        <f t="shared" si="17"/>
        <v>1</v>
      </c>
      <c r="AQ29" s="27">
        <f t="shared" si="18"/>
        <v>0</v>
      </c>
      <c r="AR29" s="21">
        <f t="shared" si="19"/>
        <v>1</v>
      </c>
      <c r="AS29" s="27">
        <f t="shared" si="20"/>
        <v>1</v>
      </c>
      <c r="AT29" s="27">
        <f t="shared" si="21"/>
        <v>0</v>
      </c>
      <c r="AU29" s="27">
        <f t="shared" si="22"/>
        <v>1</v>
      </c>
      <c r="AV29" s="27">
        <f t="shared" si="23"/>
        <v>1</v>
      </c>
      <c r="AW29" s="27">
        <f t="shared" si="24"/>
        <v>1</v>
      </c>
      <c r="AX29" s="27">
        <f t="shared" si="25"/>
        <v>1</v>
      </c>
      <c r="AY29" s="27">
        <f t="shared" si="26"/>
        <v>1</v>
      </c>
      <c r="AZ29" s="33">
        <f t="shared" si="27"/>
        <v>14</v>
      </c>
      <c r="BA29" s="6"/>
      <c r="BB29" s="6"/>
      <c r="BC29" s="6"/>
      <c r="BD29" s="15"/>
      <c r="BG29">
        <v>123578</v>
      </c>
      <c r="BI29" s="6"/>
      <c r="BJ29" s="6"/>
      <c r="BK29" s="15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</row>
    <row r="30" spans="1:83" ht="12.75" customHeight="1">
      <c r="A30" s="19">
        <f>IF('СПИСОК КЛАССА'!I26=2,1,0)</f>
        <v>0</v>
      </c>
      <c r="B30" s="162">
        <v>15</v>
      </c>
      <c r="C30" s="163">
        <f>IF(NOT(ISBLANK('СПИСОК КЛАССА'!B26)),'СПИСОК КЛАССА'!B26,"")</f>
        <v>15</v>
      </c>
      <c r="D30" s="163">
        <f>IF(NOT(ISBLANK('СПИСОК КЛАССА'!C26)),IF($A30=1,'СПИСОК КЛАССА'!C26,"УЧЕНИК НЕ ВЫПОЛНЯЛ РАБОТУ"),"")</f>
      </c>
      <c r="E30" s="163">
        <v>2</v>
      </c>
      <c r="F30" s="159"/>
      <c r="G30" s="159"/>
      <c r="H30" s="160"/>
      <c r="I30" s="159"/>
      <c r="J30" s="159"/>
      <c r="K30" s="160"/>
      <c r="L30" s="160"/>
      <c r="M30" s="161"/>
      <c r="N30" s="161"/>
      <c r="O30" s="161"/>
      <c r="P30" s="161"/>
      <c r="Q30" s="161"/>
      <c r="R30" s="160"/>
      <c r="S30" s="160"/>
      <c r="T30" s="160"/>
      <c r="U30" s="160"/>
      <c r="V30" s="161"/>
      <c r="W30" s="161"/>
      <c r="X30" s="160"/>
      <c r="Y30" s="160"/>
      <c r="Z30" s="160"/>
      <c r="AA30" s="160"/>
      <c r="AB30" s="181">
        <f t="shared" si="28"/>
      </c>
      <c r="AC30" s="259">
        <f t="shared" si="4"/>
      </c>
      <c r="AD30" s="24">
        <f t="shared" si="5"/>
        <v>0</v>
      </c>
      <c r="AE30" s="21">
        <f t="shared" si="6"/>
        <v>0</v>
      </c>
      <c r="AF30" s="27">
        <f t="shared" si="7"/>
        <v>0</v>
      </c>
      <c r="AG30" s="21">
        <f t="shared" si="8"/>
        <v>0</v>
      </c>
      <c r="AH30" s="21">
        <f t="shared" si="9"/>
        <v>0</v>
      </c>
      <c r="AI30" s="27">
        <f t="shared" si="10"/>
        <v>0</v>
      </c>
      <c r="AJ30" s="21">
        <f t="shared" si="11"/>
        <v>0</v>
      </c>
      <c r="AK30" s="21">
        <f t="shared" si="12"/>
        <v>0</v>
      </c>
      <c r="AL30" s="27">
        <f t="shared" si="13"/>
        <v>0</v>
      </c>
      <c r="AM30" s="21">
        <f t="shared" si="14"/>
        <v>0</v>
      </c>
      <c r="AN30" s="21">
        <f t="shared" si="15"/>
        <v>0</v>
      </c>
      <c r="AO30" s="21">
        <f t="shared" si="16"/>
        <v>0</v>
      </c>
      <c r="AP30" s="27">
        <f t="shared" si="17"/>
        <v>0</v>
      </c>
      <c r="AQ30" s="27">
        <f t="shared" si="18"/>
        <v>0</v>
      </c>
      <c r="AR30" s="21">
        <f t="shared" si="19"/>
        <v>0</v>
      </c>
      <c r="AS30" s="27">
        <f t="shared" si="20"/>
        <v>0</v>
      </c>
      <c r="AT30" s="27">
        <f t="shared" si="21"/>
        <v>0</v>
      </c>
      <c r="AU30" s="27">
        <f t="shared" si="22"/>
        <v>0</v>
      </c>
      <c r="AV30" s="27">
        <f t="shared" si="23"/>
        <v>0</v>
      </c>
      <c r="AW30" s="27">
        <f t="shared" si="24"/>
        <v>0</v>
      </c>
      <c r="AX30" s="27">
        <f t="shared" si="25"/>
        <v>0</v>
      </c>
      <c r="AY30" s="27">
        <f t="shared" si="26"/>
        <v>0</v>
      </c>
      <c r="AZ30" s="33">
        <f t="shared" si="27"/>
        <v>0</v>
      </c>
      <c r="BA30" s="6"/>
      <c r="BB30" s="6"/>
      <c r="BC30" s="6"/>
      <c r="BD30" s="15"/>
      <c r="BG30">
        <v>12358</v>
      </c>
      <c r="BI30" s="6"/>
      <c r="BJ30" s="6"/>
      <c r="BK30" s="15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</row>
    <row r="31" spans="1:83" ht="12.75" customHeight="1">
      <c r="A31" s="19">
        <f>IF('СПИСОК КЛАССА'!I27=2,1,0)</f>
        <v>1</v>
      </c>
      <c r="B31" s="162">
        <v>16</v>
      </c>
      <c r="C31" s="163">
        <f>IF(NOT(ISBLANK('СПИСОК КЛАССА'!B27)),'СПИСОК КЛАССА'!B27,"")</f>
        <v>16</v>
      </c>
      <c r="D31" s="163">
        <f>IF(NOT(ISBLANK('СПИСОК КЛАССА'!C27)),IF($A31=1,'СПИСОК КЛАССА'!C27,"УЧЕНИК НЕ ВЫПОЛНЯЛ РАБОТУ"),"")</f>
      </c>
      <c r="E31" s="163">
        <v>2</v>
      </c>
      <c r="F31" s="159">
        <v>1</v>
      </c>
      <c r="G31" s="159">
        <v>1</v>
      </c>
      <c r="H31" s="160">
        <v>2</v>
      </c>
      <c r="I31" s="159">
        <v>1</v>
      </c>
      <c r="J31" s="159">
        <v>1</v>
      </c>
      <c r="K31" s="160">
        <v>1</v>
      </c>
      <c r="L31" s="160">
        <v>1</v>
      </c>
      <c r="M31" s="161">
        <v>1</v>
      </c>
      <c r="N31" s="161">
        <v>1</v>
      </c>
      <c r="O31" s="161">
        <v>1</v>
      </c>
      <c r="P31" s="161">
        <v>1</v>
      </c>
      <c r="Q31" s="161">
        <v>0</v>
      </c>
      <c r="R31" s="160">
        <v>1</v>
      </c>
      <c r="S31" s="160">
        <v>1</v>
      </c>
      <c r="T31" s="160">
        <v>1</v>
      </c>
      <c r="U31" s="160">
        <v>1</v>
      </c>
      <c r="V31" s="161">
        <v>1</v>
      </c>
      <c r="W31" s="161">
        <v>1</v>
      </c>
      <c r="X31" s="160">
        <v>1</v>
      </c>
      <c r="Y31" s="160">
        <v>1</v>
      </c>
      <c r="Z31" s="160">
        <v>1</v>
      </c>
      <c r="AA31" s="160">
        <v>1</v>
      </c>
      <c r="AB31" s="181">
        <f t="shared" si="28"/>
        <v>22</v>
      </c>
      <c r="AC31" s="259">
        <f t="shared" si="4"/>
        <v>0.8148148148148148</v>
      </c>
      <c r="AD31" s="24">
        <f t="shared" si="5"/>
        <v>0</v>
      </c>
      <c r="AE31" s="21">
        <f t="shared" si="6"/>
        <v>0</v>
      </c>
      <c r="AF31" s="27">
        <f t="shared" si="7"/>
        <v>2</v>
      </c>
      <c r="AG31" s="21">
        <f t="shared" si="8"/>
        <v>0</v>
      </c>
      <c r="AH31" s="21">
        <f t="shared" si="9"/>
        <v>1</v>
      </c>
      <c r="AI31" s="27">
        <f t="shared" si="10"/>
        <v>1</v>
      </c>
      <c r="AJ31" s="21">
        <f t="shared" si="11"/>
        <v>0</v>
      </c>
      <c r="AK31" s="21">
        <f t="shared" si="12"/>
        <v>0</v>
      </c>
      <c r="AL31" s="27">
        <f t="shared" si="13"/>
        <v>1</v>
      </c>
      <c r="AM31" s="21">
        <f t="shared" si="14"/>
        <v>0</v>
      </c>
      <c r="AN31" s="21">
        <f t="shared" si="15"/>
        <v>0</v>
      </c>
      <c r="AO31" s="21">
        <f t="shared" si="16"/>
        <v>0</v>
      </c>
      <c r="AP31" s="27">
        <f t="shared" si="17"/>
        <v>1</v>
      </c>
      <c r="AQ31" s="27">
        <f t="shared" si="18"/>
        <v>1</v>
      </c>
      <c r="AR31" s="21">
        <f t="shared" si="19"/>
        <v>1</v>
      </c>
      <c r="AS31" s="27">
        <f t="shared" si="20"/>
        <v>1</v>
      </c>
      <c r="AT31" s="27">
        <f t="shared" si="21"/>
        <v>1</v>
      </c>
      <c r="AU31" s="27">
        <f t="shared" si="22"/>
        <v>1</v>
      </c>
      <c r="AV31" s="27">
        <f t="shared" si="23"/>
        <v>1</v>
      </c>
      <c r="AW31" s="27">
        <f t="shared" si="24"/>
        <v>1</v>
      </c>
      <c r="AX31" s="27">
        <f t="shared" si="25"/>
        <v>1</v>
      </c>
      <c r="AY31" s="27">
        <f t="shared" si="26"/>
        <v>1</v>
      </c>
      <c r="AZ31" s="33">
        <f t="shared" si="27"/>
        <v>15</v>
      </c>
      <c r="BA31" s="6"/>
      <c r="BB31" s="6"/>
      <c r="BC31" s="6"/>
      <c r="BD31" s="15"/>
      <c r="BG31">
        <v>1236</v>
      </c>
      <c r="BI31" s="6"/>
      <c r="BJ31" s="6"/>
      <c r="BK31" s="15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</row>
    <row r="32" spans="1:83" ht="12.75" customHeight="1">
      <c r="A32" s="19">
        <f>IF('СПИСОК КЛАССА'!I28=2,1,0)</f>
        <v>0</v>
      </c>
      <c r="B32" s="162">
        <v>17</v>
      </c>
      <c r="C32" s="163">
        <f>IF(NOT(ISBLANK('СПИСОК КЛАССА'!B28)),'СПИСОК КЛАССА'!B28,"")</f>
        <v>17</v>
      </c>
      <c r="D32" s="163">
        <f>IF(NOT(ISBLANK('СПИСОК КЛАССА'!C28)),IF($A32=1,'СПИСОК КЛАССА'!C28,"УЧЕНИК НЕ ВЫПОЛНЯЛ РАБОТУ"),"")</f>
      </c>
      <c r="E32" s="163">
        <v>2</v>
      </c>
      <c r="F32" s="159"/>
      <c r="G32" s="159"/>
      <c r="H32" s="160"/>
      <c r="I32" s="159"/>
      <c r="J32" s="159"/>
      <c r="K32" s="160"/>
      <c r="L32" s="160"/>
      <c r="M32" s="161"/>
      <c r="N32" s="161"/>
      <c r="O32" s="161"/>
      <c r="P32" s="161"/>
      <c r="Q32" s="161"/>
      <c r="R32" s="160"/>
      <c r="S32" s="160"/>
      <c r="T32" s="160"/>
      <c r="U32" s="160"/>
      <c r="V32" s="161"/>
      <c r="W32" s="161"/>
      <c r="X32" s="160"/>
      <c r="Y32" s="160"/>
      <c r="Z32" s="160"/>
      <c r="AA32" s="160"/>
      <c r="AB32" s="181">
        <f t="shared" si="28"/>
      </c>
      <c r="AC32" s="259">
        <f t="shared" si="4"/>
      </c>
      <c r="AD32" s="24">
        <f t="shared" si="5"/>
        <v>0</v>
      </c>
      <c r="AE32" s="21">
        <f t="shared" si="6"/>
        <v>0</v>
      </c>
      <c r="AF32" s="27">
        <f t="shared" si="7"/>
        <v>0</v>
      </c>
      <c r="AG32" s="21">
        <f t="shared" si="8"/>
        <v>0</v>
      </c>
      <c r="AH32" s="21">
        <f t="shared" si="9"/>
        <v>0</v>
      </c>
      <c r="AI32" s="27">
        <f t="shared" si="10"/>
        <v>0</v>
      </c>
      <c r="AJ32" s="21">
        <f t="shared" si="11"/>
        <v>0</v>
      </c>
      <c r="AK32" s="21">
        <f t="shared" si="12"/>
        <v>0</v>
      </c>
      <c r="AL32" s="27">
        <f t="shared" si="13"/>
        <v>0</v>
      </c>
      <c r="AM32" s="21">
        <f t="shared" si="14"/>
        <v>0</v>
      </c>
      <c r="AN32" s="21">
        <f t="shared" si="15"/>
        <v>0</v>
      </c>
      <c r="AO32" s="21">
        <f t="shared" si="16"/>
        <v>0</v>
      </c>
      <c r="AP32" s="27">
        <f t="shared" si="17"/>
        <v>0</v>
      </c>
      <c r="AQ32" s="27">
        <f t="shared" si="18"/>
        <v>0</v>
      </c>
      <c r="AR32" s="21">
        <f t="shared" si="19"/>
        <v>0</v>
      </c>
      <c r="AS32" s="27">
        <f t="shared" si="20"/>
        <v>0</v>
      </c>
      <c r="AT32" s="27">
        <f t="shared" si="21"/>
        <v>0</v>
      </c>
      <c r="AU32" s="27">
        <f t="shared" si="22"/>
        <v>0</v>
      </c>
      <c r="AV32" s="27">
        <f t="shared" si="23"/>
        <v>0</v>
      </c>
      <c r="AW32" s="27">
        <f t="shared" si="24"/>
        <v>0</v>
      </c>
      <c r="AX32" s="27">
        <f t="shared" si="25"/>
        <v>0</v>
      </c>
      <c r="AY32" s="27">
        <f t="shared" si="26"/>
        <v>0</v>
      </c>
      <c r="AZ32" s="33">
        <f t="shared" si="27"/>
        <v>0</v>
      </c>
      <c r="BA32" s="6"/>
      <c r="BB32" s="6"/>
      <c r="BC32" s="6"/>
      <c r="BD32" s="15"/>
      <c r="BG32">
        <v>12367</v>
      </c>
      <c r="BI32" s="6"/>
      <c r="BJ32" s="6"/>
      <c r="BK32" s="15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</row>
    <row r="33" spans="1:83" ht="12.75" customHeight="1">
      <c r="A33" s="19">
        <f>IF('СПИСОК КЛАССА'!I29=2,1,0)</f>
        <v>1</v>
      </c>
      <c r="B33" s="162">
        <v>18</v>
      </c>
      <c r="C33" s="163">
        <f>IF(NOT(ISBLANK('СПИСОК КЛАССА'!B29)),'СПИСОК КЛАССА'!B29,"")</f>
        <v>18</v>
      </c>
      <c r="D33" s="163">
        <f>IF(NOT(ISBLANK('СПИСОК КЛАССА'!C29)),IF($A33=1,'СПИСОК КЛАССА'!C29,"УЧЕНИК НЕ ВЫПОЛНЯЛ РАБОТУ"),"")</f>
      </c>
      <c r="E33" s="163">
        <v>2</v>
      </c>
      <c r="F33" s="159">
        <v>1</v>
      </c>
      <c r="G33" s="159">
        <v>1</v>
      </c>
      <c r="H33" s="160">
        <v>2</v>
      </c>
      <c r="I33" s="159">
        <v>1</v>
      </c>
      <c r="J33" s="159">
        <v>1</v>
      </c>
      <c r="K33" s="160">
        <v>2</v>
      </c>
      <c r="L33" s="160">
        <v>1</v>
      </c>
      <c r="M33" s="161">
        <v>1</v>
      </c>
      <c r="N33" s="161">
        <v>1</v>
      </c>
      <c r="O33" s="161">
        <v>1</v>
      </c>
      <c r="P33" s="161">
        <v>1</v>
      </c>
      <c r="Q33" s="161">
        <v>1</v>
      </c>
      <c r="R33" s="160">
        <v>1</v>
      </c>
      <c r="S33" s="160">
        <v>1</v>
      </c>
      <c r="T33" s="160">
        <v>1</v>
      </c>
      <c r="U33" s="160">
        <v>1</v>
      </c>
      <c r="V33" s="161">
        <v>1</v>
      </c>
      <c r="W33" s="161">
        <v>0</v>
      </c>
      <c r="X33" s="160">
        <v>1</v>
      </c>
      <c r="Y33" s="160">
        <v>1</v>
      </c>
      <c r="Z33" s="160">
        <v>1</v>
      </c>
      <c r="AA33" s="160">
        <v>0</v>
      </c>
      <c r="AB33" s="181">
        <f t="shared" si="28"/>
        <v>22</v>
      </c>
      <c r="AC33" s="259">
        <f t="shared" si="4"/>
        <v>0.8148148148148148</v>
      </c>
      <c r="AD33" s="24">
        <f t="shared" si="5"/>
        <v>0</v>
      </c>
      <c r="AE33" s="21">
        <f t="shared" si="6"/>
        <v>0</v>
      </c>
      <c r="AF33" s="27">
        <f t="shared" si="7"/>
        <v>2</v>
      </c>
      <c r="AG33" s="21">
        <f t="shared" si="8"/>
        <v>0</v>
      </c>
      <c r="AH33" s="21">
        <f t="shared" si="9"/>
        <v>1</v>
      </c>
      <c r="AI33" s="27">
        <f t="shared" si="10"/>
        <v>2</v>
      </c>
      <c r="AJ33" s="21">
        <f t="shared" si="11"/>
        <v>0</v>
      </c>
      <c r="AK33" s="21">
        <f t="shared" si="12"/>
        <v>0</v>
      </c>
      <c r="AL33" s="27">
        <f t="shared" si="13"/>
        <v>1</v>
      </c>
      <c r="AM33" s="21">
        <f t="shared" si="14"/>
        <v>0</v>
      </c>
      <c r="AN33" s="21">
        <f t="shared" si="15"/>
        <v>0</v>
      </c>
      <c r="AO33" s="21">
        <f t="shared" si="16"/>
        <v>0</v>
      </c>
      <c r="AP33" s="27">
        <f t="shared" si="17"/>
        <v>1</v>
      </c>
      <c r="AQ33" s="27">
        <f t="shared" si="18"/>
        <v>1</v>
      </c>
      <c r="AR33" s="21">
        <f t="shared" si="19"/>
        <v>1</v>
      </c>
      <c r="AS33" s="27">
        <f t="shared" si="20"/>
        <v>1</v>
      </c>
      <c r="AT33" s="27">
        <f t="shared" si="21"/>
        <v>1</v>
      </c>
      <c r="AU33" s="27">
        <f t="shared" si="22"/>
        <v>0</v>
      </c>
      <c r="AV33" s="27">
        <f t="shared" si="23"/>
        <v>1</v>
      </c>
      <c r="AW33" s="27">
        <f t="shared" si="24"/>
        <v>1</v>
      </c>
      <c r="AX33" s="27">
        <f t="shared" si="25"/>
        <v>1</v>
      </c>
      <c r="AY33" s="27">
        <f t="shared" si="26"/>
        <v>0</v>
      </c>
      <c r="AZ33" s="33">
        <f t="shared" si="27"/>
        <v>14</v>
      </c>
      <c r="BA33" s="6"/>
      <c r="BB33" s="6"/>
      <c r="BC33" s="6"/>
      <c r="BD33" s="15"/>
      <c r="BG33">
        <v>123678</v>
      </c>
      <c r="BI33" s="6"/>
      <c r="BJ33" s="6"/>
      <c r="BK33" s="15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</row>
    <row r="34" spans="1:83" ht="12.75" customHeight="1">
      <c r="A34" s="19">
        <f>IF('СПИСОК КЛАССА'!I30=2,1,0)</f>
        <v>0</v>
      </c>
      <c r="B34" s="162">
        <v>19</v>
      </c>
      <c r="C34" s="163">
        <f>IF(NOT(ISBLANK('СПИСОК КЛАССА'!B30)),'СПИСОК КЛАССА'!B30,"")</f>
        <v>19</v>
      </c>
      <c r="D34" s="163">
        <f>IF(NOT(ISBLANK('СПИСОК КЛАССА'!C30)),IF($A34=1,'СПИСОК КЛАССА'!C30,"УЧЕНИК НЕ ВЫПОЛНЯЛ РАБОТУ"),"")</f>
      </c>
      <c r="E34" s="163">
        <v>2</v>
      </c>
      <c r="F34" s="159"/>
      <c r="G34" s="159"/>
      <c r="H34" s="160"/>
      <c r="I34" s="159"/>
      <c r="J34" s="159"/>
      <c r="K34" s="160"/>
      <c r="L34" s="160"/>
      <c r="M34" s="161"/>
      <c r="N34" s="161"/>
      <c r="O34" s="161"/>
      <c r="P34" s="161"/>
      <c r="Q34" s="161"/>
      <c r="R34" s="160"/>
      <c r="S34" s="160"/>
      <c r="T34" s="160"/>
      <c r="U34" s="160"/>
      <c r="V34" s="161"/>
      <c r="W34" s="161"/>
      <c r="X34" s="160"/>
      <c r="Y34" s="160"/>
      <c r="Z34" s="160"/>
      <c r="AA34" s="160"/>
      <c r="AB34" s="181">
        <f t="shared" si="28"/>
      </c>
      <c r="AC34" s="259">
        <f t="shared" si="4"/>
      </c>
      <c r="AD34" s="24">
        <f t="shared" si="5"/>
        <v>0</v>
      </c>
      <c r="AE34" s="21">
        <f t="shared" si="6"/>
        <v>0</v>
      </c>
      <c r="AF34" s="27">
        <f t="shared" si="7"/>
        <v>0</v>
      </c>
      <c r="AG34" s="21">
        <f t="shared" si="8"/>
        <v>0</v>
      </c>
      <c r="AH34" s="21">
        <f t="shared" si="9"/>
        <v>0</v>
      </c>
      <c r="AI34" s="27">
        <f t="shared" si="10"/>
        <v>0</v>
      </c>
      <c r="AJ34" s="21">
        <f t="shared" si="11"/>
        <v>0</v>
      </c>
      <c r="AK34" s="21">
        <f t="shared" si="12"/>
        <v>0</v>
      </c>
      <c r="AL34" s="27">
        <f t="shared" si="13"/>
        <v>0</v>
      </c>
      <c r="AM34" s="21">
        <f t="shared" si="14"/>
        <v>0</v>
      </c>
      <c r="AN34" s="21">
        <f t="shared" si="15"/>
        <v>0</v>
      </c>
      <c r="AO34" s="21">
        <f t="shared" si="16"/>
        <v>0</v>
      </c>
      <c r="AP34" s="27">
        <f t="shared" si="17"/>
        <v>0</v>
      </c>
      <c r="AQ34" s="27">
        <f t="shared" si="18"/>
        <v>0</v>
      </c>
      <c r="AR34" s="21">
        <f t="shared" si="19"/>
        <v>0</v>
      </c>
      <c r="AS34" s="27">
        <f t="shared" si="20"/>
        <v>0</v>
      </c>
      <c r="AT34" s="27">
        <f t="shared" si="21"/>
        <v>0</v>
      </c>
      <c r="AU34" s="27">
        <f t="shared" si="22"/>
        <v>0</v>
      </c>
      <c r="AV34" s="27">
        <f t="shared" si="23"/>
        <v>0</v>
      </c>
      <c r="AW34" s="27">
        <f t="shared" si="24"/>
        <v>0</v>
      </c>
      <c r="AX34" s="27">
        <f t="shared" si="25"/>
        <v>0</v>
      </c>
      <c r="AY34" s="27">
        <f t="shared" si="26"/>
        <v>0</v>
      </c>
      <c r="AZ34" s="33">
        <f t="shared" si="27"/>
        <v>0</v>
      </c>
      <c r="BA34" s="6"/>
      <c r="BB34" s="6"/>
      <c r="BC34" s="6"/>
      <c r="BD34" s="15"/>
      <c r="BG34">
        <v>12368</v>
      </c>
      <c r="BI34" s="6"/>
      <c r="BJ34" s="6"/>
      <c r="BK34" s="15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</row>
    <row r="35" spans="1:83" ht="12.75" customHeight="1">
      <c r="A35" s="19">
        <f>IF('СПИСОК КЛАССА'!I31=2,1,0)</f>
        <v>0</v>
      </c>
      <c r="B35" s="162">
        <v>20</v>
      </c>
      <c r="C35" s="163">
        <f>IF(NOT(ISBLANK('СПИСОК КЛАССА'!B31)),'СПИСОК КЛАССА'!B31,"")</f>
        <v>20</v>
      </c>
      <c r="D35" s="163">
        <f>IF(NOT(ISBLANK('СПИСОК КЛАССА'!C31)),IF($A35=1,'СПИСОК КЛАССА'!C31,"УЧЕНИК НЕ ВЫПОЛНЯЛ РАБОТУ"),"")</f>
      </c>
      <c r="E35" s="163">
        <v>2</v>
      </c>
      <c r="F35" s="159"/>
      <c r="G35" s="159"/>
      <c r="H35" s="160"/>
      <c r="I35" s="159"/>
      <c r="J35" s="159"/>
      <c r="K35" s="160"/>
      <c r="L35" s="160"/>
      <c r="M35" s="161"/>
      <c r="N35" s="161"/>
      <c r="O35" s="161"/>
      <c r="P35" s="161"/>
      <c r="Q35" s="161"/>
      <c r="R35" s="160"/>
      <c r="S35" s="160"/>
      <c r="T35" s="160"/>
      <c r="U35" s="160"/>
      <c r="V35" s="161"/>
      <c r="W35" s="161"/>
      <c r="X35" s="160"/>
      <c r="Y35" s="160"/>
      <c r="Z35" s="160"/>
      <c r="AA35" s="160"/>
      <c r="AB35" s="181">
        <f t="shared" si="28"/>
      </c>
      <c r="AC35" s="259">
        <f t="shared" si="4"/>
      </c>
      <c r="AD35" s="24">
        <f t="shared" si="5"/>
        <v>0</v>
      </c>
      <c r="AE35" s="21">
        <f t="shared" si="6"/>
        <v>0</v>
      </c>
      <c r="AF35" s="27">
        <f t="shared" si="7"/>
        <v>0</v>
      </c>
      <c r="AG35" s="21">
        <f t="shared" si="8"/>
        <v>0</v>
      </c>
      <c r="AH35" s="21">
        <f t="shared" si="9"/>
        <v>0</v>
      </c>
      <c r="AI35" s="27">
        <f t="shared" si="10"/>
        <v>0</v>
      </c>
      <c r="AJ35" s="21">
        <f t="shared" si="11"/>
        <v>0</v>
      </c>
      <c r="AK35" s="21">
        <f t="shared" si="12"/>
        <v>0</v>
      </c>
      <c r="AL35" s="27">
        <f t="shared" si="13"/>
        <v>0</v>
      </c>
      <c r="AM35" s="21">
        <f t="shared" si="14"/>
        <v>0</v>
      </c>
      <c r="AN35" s="21">
        <f t="shared" si="15"/>
        <v>0</v>
      </c>
      <c r="AO35" s="21">
        <f t="shared" si="16"/>
        <v>0</v>
      </c>
      <c r="AP35" s="27">
        <f t="shared" si="17"/>
        <v>0</v>
      </c>
      <c r="AQ35" s="27">
        <f t="shared" si="18"/>
        <v>0</v>
      </c>
      <c r="AR35" s="21">
        <f t="shared" si="19"/>
        <v>0</v>
      </c>
      <c r="AS35" s="27">
        <f t="shared" si="20"/>
        <v>0</v>
      </c>
      <c r="AT35" s="27">
        <f t="shared" si="21"/>
        <v>0</v>
      </c>
      <c r="AU35" s="27">
        <f t="shared" si="22"/>
        <v>0</v>
      </c>
      <c r="AV35" s="27">
        <f t="shared" si="23"/>
        <v>0</v>
      </c>
      <c r="AW35" s="27">
        <f t="shared" si="24"/>
        <v>0</v>
      </c>
      <c r="AX35" s="27">
        <f t="shared" si="25"/>
        <v>0</v>
      </c>
      <c r="AY35" s="27">
        <f t="shared" si="26"/>
        <v>0</v>
      </c>
      <c r="AZ35" s="33">
        <f t="shared" si="27"/>
        <v>0</v>
      </c>
      <c r="BA35" s="6"/>
      <c r="BB35" s="6"/>
      <c r="BC35" s="6"/>
      <c r="BD35" s="15"/>
      <c r="BG35">
        <v>1237</v>
      </c>
      <c r="BI35" s="6"/>
      <c r="BJ35" s="6"/>
      <c r="BK35" s="15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</row>
    <row r="36" spans="1:83" ht="12.75" customHeight="1">
      <c r="A36" s="19">
        <f>IF('СПИСОК КЛАССА'!I32=2,1,0)</f>
        <v>0</v>
      </c>
      <c r="B36" s="162">
        <v>21</v>
      </c>
      <c r="C36" s="163">
        <f>IF(NOT(ISBLANK('СПИСОК КЛАССА'!B32)),'СПИСОК КЛАССА'!B32,"")</f>
        <v>21</v>
      </c>
      <c r="D36" s="163">
        <f>IF(NOT(ISBLANK('СПИСОК КЛАССА'!C32)),IF($A36=1,'СПИСОК КЛАССА'!C32,"УЧЕНИК НЕ ВЫПОЛНЯЛ РАБОТУ"),"")</f>
      </c>
      <c r="E36" s="163">
        <v>2</v>
      </c>
      <c r="F36" s="159"/>
      <c r="G36" s="159"/>
      <c r="H36" s="160"/>
      <c r="I36" s="159"/>
      <c r="J36" s="159"/>
      <c r="K36" s="160"/>
      <c r="L36" s="160"/>
      <c r="M36" s="161"/>
      <c r="N36" s="161"/>
      <c r="O36" s="161"/>
      <c r="P36" s="161"/>
      <c r="Q36" s="161"/>
      <c r="R36" s="160"/>
      <c r="S36" s="160"/>
      <c r="T36" s="160"/>
      <c r="U36" s="160"/>
      <c r="V36" s="161"/>
      <c r="W36" s="161"/>
      <c r="X36" s="160"/>
      <c r="Y36" s="160"/>
      <c r="Z36" s="160"/>
      <c r="AA36" s="160"/>
      <c r="AB36" s="181">
        <f t="shared" si="28"/>
      </c>
      <c r="AC36" s="259">
        <f t="shared" si="4"/>
      </c>
      <c r="AD36" s="24">
        <f t="shared" si="5"/>
        <v>0</v>
      </c>
      <c r="AE36" s="21">
        <f t="shared" si="6"/>
        <v>0</v>
      </c>
      <c r="AF36" s="27">
        <f t="shared" si="7"/>
        <v>0</v>
      </c>
      <c r="AG36" s="21">
        <f t="shared" si="8"/>
        <v>0</v>
      </c>
      <c r="AH36" s="21">
        <f t="shared" si="9"/>
        <v>0</v>
      </c>
      <c r="AI36" s="27">
        <f t="shared" si="10"/>
        <v>0</v>
      </c>
      <c r="AJ36" s="21">
        <f t="shared" si="11"/>
        <v>0</v>
      </c>
      <c r="AK36" s="21">
        <f t="shared" si="12"/>
        <v>0</v>
      </c>
      <c r="AL36" s="27">
        <f t="shared" si="13"/>
        <v>0</v>
      </c>
      <c r="AM36" s="21">
        <f t="shared" si="14"/>
        <v>0</v>
      </c>
      <c r="AN36" s="21">
        <f t="shared" si="15"/>
        <v>0</v>
      </c>
      <c r="AO36" s="21">
        <f t="shared" si="16"/>
        <v>0</v>
      </c>
      <c r="AP36" s="27">
        <f t="shared" si="17"/>
        <v>0</v>
      </c>
      <c r="AQ36" s="27">
        <f t="shared" si="18"/>
        <v>0</v>
      </c>
      <c r="AR36" s="21">
        <f t="shared" si="19"/>
        <v>0</v>
      </c>
      <c r="AS36" s="27">
        <f t="shared" si="20"/>
        <v>0</v>
      </c>
      <c r="AT36" s="27">
        <f t="shared" si="21"/>
        <v>0</v>
      </c>
      <c r="AU36" s="27">
        <f t="shared" si="22"/>
        <v>0</v>
      </c>
      <c r="AV36" s="27">
        <f t="shared" si="23"/>
        <v>0</v>
      </c>
      <c r="AW36" s="27">
        <f t="shared" si="24"/>
        <v>0</v>
      </c>
      <c r="AX36" s="27">
        <f t="shared" si="25"/>
        <v>0</v>
      </c>
      <c r="AY36" s="27">
        <f t="shared" si="26"/>
        <v>0</v>
      </c>
      <c r="AZ36" s="33">
        <f t="shared" si="27"/>
        <v>0</v>
      </c>
      <c r="BA36" s="6"/>
      <c r="BB36" s="6"/>
      <c r="BC36" s="6"/>
      <c r="BD36" s="15"/>
      <c r="BG36">
        <v>12378</v>
      </c>
      <c r="BI36" s="6"/>
      <c r="BJ36" s="6"/>
      <c r="BK36" s="15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</row>
    <row r="37" spans="1:83" ht="12.75" customHeight="1">
      <c r="A37" s="19">
        <f>IF('СПИСОК КЛАССА'!I33=2,1,0)</f>
        <v>0</v>
      </c>
      <c r="B37" s="162">
        <v>22</v>
      </c>
      <c r="C37" s="163">
        <f>IF(NOT(ISBLANK('СПИСОК КЛАССА'!B33)),'СПИСОК КЛАССА'!B33,"")</f>
        <v>22</v>
      </c>
      <c r="D37" s="163">
        <f>IF(NOT(ISBLANK('СПИСОК КЛАССА'!C33)),IF($A37=1,'СПИСОК КЛАССА'!C33,"УЧЕНИК НЕ ВЫПОЛНЯЛ РАБОТУ"),"")</f>
      </c>
      <c r="E37" s="163">
        <v>2</v>
      </c>
      <c r="F37" s="159"/>
      <c r="G37" s="159"/>
      <c r="H37" s="160"/>
      <c r="I37" s="159"/>
      <c r="J37" s="159"/>
      <c r="K37" s="160"/>
      <c r="L37" s="160"/>
      <c r="M37" s="161"/>
      <c r="N37" s="161"/>
      <c r="O37" s="161"/>
      <c r="P37" s="161"/>
      <c r="Q37" s="161"/>
      <c r="R37" s="160"/>
      <c r="S37" s="160"/>
      <c r="T37" s="160"/>
      <c r="U37" s="160"/>
      <c r="V37" s="161"/>
      <c r="W37" s="161"/>
      <c r="X37" s="160"/>
      <c r="Y37" s="160"/>
      <c r="Z37" s="160"/>
      <c r="AA37" s="160"/>
      <c r="AB37" s="181">
        <f t="shared" si="28"/>
      </c>
      <c r="AC37" s="259">
        <f t="shared" si="4"/>
      </c>
      <c r="AD37" s="24">
        <f t="shared" si="5"/>
        <v>0</v>
      </c>
      <c r="AE37" s="21">
        <f t="shared" si="6"/>
        <v>0</v>
      </c>
      <c r="AF37" s="27">
        <f t="shared" si="7"/>
        <v>0</v>
      </c>
      <c r="AG37" s="21">
        <f t="shared" si="8"/>
        <v>0</v>
      </c>
      <c r="AH37" s="21">
        <f t="shared" si="9"/>
        <v>0</v>
      </c>
      <c r="AI37" s="27">
        <f t="shared" si="10"/>
        <v>0</v>
      </c>
      <c r="AJ37" s="21">
        <f t="shared" si="11"/>
        <v>0</v>
      </c>
      <c r="AK37" s="21">
        <f t="shared" si="12"/>
        <v>0</v>
      </c>
      <c r="AL37" s="27">
        <f t="shared" si="13"/>
        <v>0</v>
      </c>
      <c r="AM37" s="21">
        <f t="shared" si="14"/>
        <v>0</v>
      </c>
      <c r="AN37" s="21">
        <f t="shared" si="15"/>
        <v>0</v>
      </c>
      <c r="AO37" s="21">
        <f t="shared" si="16"/>
        <v>0</v>
      </c>
      <c r="AP37" s="27">
        <f t="shared" si="17"/>
        <v>0</v>
      </c>
      <c r="AQ37" s="27">
        <f t="shared" si="18"/>
        <v>0</v>
      </c>
      <c r="AR37" s="21">
        <f t="shared" si="19"/>
        <v>0</v>
      </c>
      <c r="AS37" s="27">
        <f t="shared" si="20"/>
        <v>0</v>
      </c>
      <c r="AT37" s="27">
        <f t="shared" si="21"/>
        <v>0</v>
      </c>
      <c r="AU37" s="27">
        <f t="shared" si="22"/>
        <v>0</v>
      </c>
      <c r="AV37" s="27">
        <f t="shared" si="23"/>
        <v>0</v>
      </c>
      <c r="AW37" s="27">
        <f t="shared" si="24"/>
        <v>0</v>
      </c>
      <c r="AX37" s="27">
        <f t="shared" si="25"/>
        <v>0</v>
      </c>
      <c r="AY37" s="27">
        <f t="shared" si="26"/>
        <v>0</v>
      </c>
      <c r="AZ37" s="33">
        <f t="shared" si="27"/>
        <v>0</v>
      </c>
      <c r="BA37" s="6"/>
      <c r="BB37" s="6"/>
      <c r="BC37" s="6"/>
      <c r="BD37" s="15"/>
      <c r="BG37">
        <v>1238</v>
      </c>
      <c r="BI37" s="6"/>
      <c r="BJ37" s="6"/>
      <c r="BK37" s="15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</row>
    <row r="38" spans="1:83" ht="12.75" customHeight="1">
      <c r="A38" s="19">
        <f>IF('СПИСОК КЛАССА'!I34=2,1,0)</f>
        <v>0</v>
      </c>
      <c r="B38" s="162">
        <v>23</v>
      </c>
      <c r="C38" s="163">
        <f>IF(NOT(ISBLANK('СПИСОК КЛАССА'!B34)),'СПИСОК КЛАССА'!B34,"")</f>
      </c>
      <c r="D38" s="163">
        <f>IF(NOT(ISBLANK('СПИСОК КЛАССА'!C34)),IF($A38=1,'СПИСОК КЛАССА'!C34,"УЧЕНИК НЕ ВЫПОЛНЯЛ РАБОТУ"),"")</f>
      </c>
      <c r="E38" s="163">
        <v>2</v>
      </c>
      <c r="F38" s="159"/>
      <c r="G38" s="159"/>
      <c r="H38" s="160"/>
      <c r="I38" s="159"/>
      <c r="J38" s="159"/>
      <c r="K38" s="160"/>
      <c r="L38" s="160"/>
      <c r="M38" s="161"/>
      <c r="N38" s="161"/>
      <c r="O38" s="161"/>
      <c r="P38" s="161"/>
      <c r="Q38" s="161"/>
      <c r="R38" s="160"/>
      <c r="S38" s="160"/>
      <c r="T38" s="160"/>
      <c r="U38" s="160"/>
      <c r="V38" s="161"/>
      <c r="W38" s="161"/>
      <c r="X38" s="160"/>
      <c r="Y38" s="160"/>
      <c r="Z38" s="160"/>
      <c r="AA38" s="160"/>
      <c r="AB38" s="181">
        <f t="shared" si="28"/>
      </c>
      <c r="AC38" s="259">
        <f t="shared" si="4"/>
      </c>
      <c r="AD38" s="24">
        <f t="shared" si="5"/>
        <v>0</v>
      </c>
      <c r="AE38" s="21">
        <f t="shared" si="6"/>
        <v>0</v>
      </c>
      <c r="AF38" s="27">
        <f t="shared" si="7"/>
        <v>0</v>
      </c>
      <c r="AG38" s="21">
        <f t="shared" si="8"/>
        <v>0</v>
      </c>
      <c r="AH38" s="21">
        <f t="shared" si="9"/>
        <v>0</v>
      </c>
      <c r="AI38" s="27">
        <f t="shared" si="10"/>
        <v>0</v>
      </c>
      <c r="AJ38" s="21">
        <f t="shared" si="11"/>
        <v>0</v>
      </c>
      <c r="AK38" s="21">
        <f t="shared" si="12"/>
        <v>0</v>
      </c>
      <c r="AL38" s="27">
        <f t="shared" si="13"/>
        <v>0</v>
      </c>
      <c r="AM38" s="21">
        <f t="shared" si="14"/>
        <v>0</v>
      </c>
      <c r="AN38" s="21">
        <f t="shared" si="15"/>
        <v>0</v>
      </c>
      <c r="AO38" s="21">
        <f t="shared" si="16"/>
        <v>0</v>
      </c>
      <c r="AP38" s="27">
        <f t="shared" si="17"/>
        <v>0</v>
      </c>
      <c r="AQ38" s="27">
        <f t="shared" si="18"/>
        <v>0</v>
      </c>
      <c r="AR38" s="21">
        <f t="shared" si="19"/>
        <v>0</v>
      </c>
      <c r="AS38" s="27">
        <f t="shared" si="20"/>
        <v>0</v>
      </c>
      <c r="AT38" s="27">
        <f t="shared" si="21"/>
        <v>0</v>
      </c>
      <c r="AU38" s="27">
        <f t="shared" si="22"/>
        <v>0</v>
      </c>
      <c r="AV38" s="27">
        <f t="shared" si="23"/>
        <v>0</v>
      </c>
      <c r="AW38" s="27">
        <f t="shared" si="24"/>
        <v>0</v>
      </c>
      <c r="AX38" s="27">
        <f t="shared" si="25"/>
        <v>0</v>
      </c>
      <c r="AY38" s="27">
        <f t="shared" si="26"/>
        <v>0</v>
      </c>
      <c r="AZ38" s="33">
        <f t="shared" si="27"/>
        <v>0</v>
      </c>
      <c r="BA38" s="6"/>
      <c r="BB38" s="6"/>
      <c r="BC38" s="6"/>
      <c r="BD38" s="15"/>
      <c r="BG38">
        <v>124</v>
      </c>
      <c r="BI38" s="6"/>
      <c r="BJ38" s="6"/>
      <c r="BK38" s="15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</row>
    <row r="39" spans="1:83" ht="12.75" customHeight="1">
      <c r="A39" s="19">
        <f>IF('СПИСОК КЛАССА'!I35=2,1,0)</f>
        <v>0</v>
      </c>
      <c r="B39" s="162">
        <v>24</v>
      </c>
      <c r="C39" s="163">
        <f>IF(NOT(ISBLANK('СПИСОК КЛАССА'!B35)),'СПИСОК КЛАССА'!B35,"")</f>
      </c>
      <c r="D39" s="163">
        <f>IF(NOT(ISBLANK('СПИСОК КЛАССА'!C35)),IF($A39=1,'СПИСОК КЛАССА'!C35,"УЧЕНИК НЕ ВЫПОЛНЯЛ РАБОТУ"),"")</f>
      </c>
      <c r="E39" s="163">
        <v>2</v>
      </c>
      <c r="F39" s="159"/>
      <c r="G39" s="159"/>
      <c r="H39" s="160"/>
      <c r="I39" s="159"/>
      <c r="J39" s="159"/>
      <c r="K39" s="160"/>
      <c r="L39" s="160"/>
      <c r="M39" s="161"/>
      <c r="N39" s="161"/>
      <c r="O39" s="161"/>
      <c r="P39" s="161"/>
      <c r="Q39" s="161"/>
      <c r="R39" s="160"/>
      <c r="S39" s="160"/>
      <c r="T39" s="160"/>
      <c r="U39" s="160"/>
      <c r="V39" s="161"/>
      <c r="W39" s="161"/>
      <c r="X39" s="160"/>
      <c r="Y39" s="160"/>
      <c r="Z39" s="160"/>
      <c r="AA39" s="160"/>
      <c r="AB39" s="181">
        <f t="shared" si="28"/>
      </c>
      <c r="AC39" s="259">
        <f t="shared" si="4"/>
      </c>
      <c r="AD39" s="24">
        <f t="shared" si="5"/>
        <v>0</v>
      </c>
      <c r="AE39" s="21">
        <f t="shared" si="6"/>
        <v>0</v>
      </c>
      <c r="AF39" s="27">
        <f t="shared" si="7"/>
        <v>0</v>
      </c>
      <c r="AG39" s="21">
        <f t="shared" si="8"/>
        <v>0</v>
      </c>
      <c r="AH39" s="21">
        <f t="shared" si="9"/>
        <v>0</v>
      </c>
      <c r="AI39" s="27">
        <f t="shared" si="10"/>
        <v>0</v>
      </c>
      <c r="AJ39" s="21">
        <f t="shared" si="11"/>
        <v>0</v>
      </c>
      <c r="AK39" s="21">
        <f t="shared" si="12"/>
        <v>0</v>
      </c>
      <c r="AL39" s="27">
        <f t="shared" si="13"/>
        <v>0</v>
      </c>
      <c r="AM39" s="21">
        <f t="shared" si="14"/>
        <v>0</v>
      </c>
      <c r="AN39" s="21">
        <f t="shared" si="15"/>
        <v>0</v>
      </c>
      <c r="AO39" s="21">
        <f t="shared" si="16"/>
        <v>0</v>
      </c>
      <c r="AP39" s="27">
        <f t="shared" si="17"/>
        <v>0</v>
      </c>
      <c r="AQ39" s="27">
        <f t="shared" si="18"/>
        <v>0</v>
      </c>
      <c r="AR39" s="21">
        <f t="shared" si="19"/>
        <v>0</v>
      </c>
      <c r="AS39" s="27">
        <f t="shared" si="20"/>
        <v>0</v>
      </c>
      <c r="AT39" s="27">
        <f t="shared" si="21"/>
        <v>0</v>
      </c>
      <c r="AU39" s="27">
        <f t="shared" si="22"/>
        <v>0</v>
      </c>
      <c r="AV39" s="27">
        <f t="shared" si="23"/>
        <v>0</v>
      </c>
      <c r="AW39" s="27">
        <f t="shared" si="24"/>
        <v>0</v>
      </c>
      <c r="AX39" s="27">
        <f t="shared" si="25"/>
        <v>0</v>
      </c>
      <c r="AY39" s="27">
        <f t="shared" si="26"/>
        <v>0</v>
      </c>
      <c r="AZ39" s="33">
        <f t="shared" si="27"/>
        <v>0</v>
      </c>
      <c r="BA39" s="6"/>
      <c r="BB39" s="6"/>
      <c r="BC39" s="6"/>
      <c r="BD39" s="15"/>
      <c r="BG39">
        <v>1245</v>
      </c>
      <c r="BI39" s="6"/>
      <c r="BJ39" s="6"/>
      <c r="BK39" s="15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</row>
    <row r="40" spans="1:83" ht="12.75" customHeight="1">
      <c r="A40" s="19">
        <f>IF('СПИСОК КЛАССА'!I36=2,1,0)</f>
        <v>0</v>
      </c>
      <c r="B40" s="162">
        <v>25</v>
      </c>
      <c r="C40" s="163">
        <f>IF(NOT(ISBLANK('СПИСОК КЛАССА'!B36)),'СПИСОК КЛАССА'!B36,"")</f>
      </c>
      <c r="D40" s="163">
        <f>IF(NOT(ISBLANK('СПИСОК КЛАССА'!C36)),IF($A40=1,'СПИСОК КЛАССА'!C36,"УЧЕНИК НЕ ВЫПОЛНЯЛ РАБОТУ"),"")</f>
      </c>
      <c r="E40" s="163">
        <v>2</v>
      </c>
      <c r="F40" s="159"/>
      <c r="G40" s="159"/>
      <c r="H40" s="160"/>
      <c r="I40" s="159"/>
      <c r="J40" s="159"/>
      <c r="K40" s="160"/>
      <c r="L40" s="160"/>
      <c r="M40" s="161"/>
      <c r="N40" s="161"/>
      <c r="O40" s="161"/>
      <c r="P40" s="161"/>
      <c r="Q40" s="161"/>
      <c r="R40" s="160"/>
      <c r="S40" s="160"/>
      <c r="T40" s="160"/>
      <c r="U40" s="160"/>
      <c r="V40" s="161"/>
      <c r="W40" s="161"/>
      <c r="X40" s="160"/>
      <c r="Y40" s="160"/>
      <c r="Z40" s="160"/>
      <c r="AA40" s="160"/>
      <c r="AB40" s="181">
        <f t="shared" si="28"/>
      </c>
      <c r="AC40" s="259">
        <f t="shared" si="4"/>
      </c>
      <c r="AD40" s="24">
        <f t="shared" si="5"/>
        <v>0</v>
      </c>
      <c r="AE40" s="21">
        <f t="shared" si="6"/>
        <v>0</v>
      </c>
      <c r="AF40" s="27">
        <f t="shared" si="7"/>
        <v>0</v>
      </c>
      <c r="AG40" s="21">
        <f t="shared" si="8"/>
        <v>0</v>
      </c>
      <c r="AH40" s="21">
        <f t="shared" si="9"/>
        <v>0</v>
      </c>
      <c r="AI40" s="27">
        <f t="shared" si="10"/>
        <v>0</v>
      </c>
      <c r="AJ40" s="21">
        <f t="shared" si="11"/>
        <v>0</v>
      </c>
      <c r="AK40" s="21">
        <f t="shared" si="12"/>
        <v>0</v>
      </c>
      <c r="AL40" s="27">
        <f t="shared" si="13"/>
        <v>0</v>
      </c>
      <c r="AM40" s="21">
        <f t="shared" si="14"/>
        <v>0</v>
      </c>
      <c r="AN40" s="21">
        <f t="shared" si="15"/>
        <v>0</v>
      </c>
      <c r="AO40" s="21">
        <f t="shared" si="16"/>
        <v>0</v>
      </c>
      <c r="AP40" s="27">
        <f t="shared" si="17"/>
        <v>0</v>
      </c>
      <c r="AQ40" s="27">
        <f t="shared" si="18"/>
        <v>0</v>
      </c>
      <c r="AR40" s="21">
        <f t="shared" si="19"/>
        <v>0</v>
      </c>
      <c r="AS40" s="27">
        <f t="shared" si="20"/>
        <v>0</v>
      </c>
      <c r="AT40" s="27">
        <f t="shared" si="21"/>
        <v>0</v>
      </c>
      <c r="AU40" s="27">
        <f t="shared" si="22"/>
        <v>0</v>
      </c>
      <c r="AV40" s="27">
        <f t="shared" si="23"/>
        <v>0</v>
      </c>
      <c r="AW40" s="27">
        <f t="shared" si="24"/>
        <v>0</v>
      </c>
      <c r="AX40" s="27">
        <f t="shared" si="25"/>
        <v>0</v>
      </c>
      <c r="AY40" s="27">
        <f t="shared" si="26"/>
        <v>0</v>
      </c>
      <c r="AZ40" s="33">
        <f t="shared" si="27"/>
        <v>0</v>
      </c>
      <c r="BA40" s="6"/>
      <c r="BB40" s="6"/>
      <c r="BC40" s="6"/>
      <c r="BD40" s="15"/>
      <c r="BG40">
        <v>12456</v>
      </c>
      <c r="BI40" s="6"/>
      <c r="BJ40" s="6"/>
      <c r="BK40" s="15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</row>
    <row r="41" spans="1:83" ht="12.75" customHeight="1">
      <c r="A41" s="19">
        <f>IF('СПИСОК КЛАССА'!I37=2,1,0)</f>
        <v>0</v>
      </c>
      <c r="B41" s="162">
        <v>26</v>
      </c>
      <c r="C41" s="163">
        <f>IF(NOT(ISBLANK('СПИСОК КЛАССА'!B37)),'СПИСОК КЛАССА'!B37,"")</f>
      </c>
      <c r="D41" s="163">
        <f>IF(NOT(ISBLANK('СПИСОК КЛАССА'!C37)),IF($A41=1,'СПИСОК КЛАССА'!C37,"УЧЕНИК НЕ ВЫПОЛНЯЛ РАБОТУ"),"")</f>
      </c>
      <c r="E41" s="163">
        <v>2</v>
      </c>
      <c r="F41" s="159"/>
      <c r="G41" s="159"/>
      <c r="H41" s="160"/>
      <c r="I41" s="159"/>
      <c r="J41" s="159"/>
      <c r="K41" s="160"/>
      <c r="L41" s="160"/>
      <c r="M41" s="161"/>
      <c r="N41" s="161"/>
      <c r="O41" s="161"/>
      <c r="P41" s="161"/>
      <c r="Q41" s="161"/>
      <c r="R41" s="160"/>
      <c r="S41" s="160"/>
      <c r="T41" s="160"/>
      <c r="U41" s="160"/>
      <c r="V41" s="161"/>
      <c r="W41" s="161"/>
      <c r="X41" s="160"/>
      <c r="Y41" s="160"/>
      <c r="Z41" s="160"/>
      <c r="AA41" s="160"/>
      <c r="AB41" s="181">
        <f t="shared" si="28"/>
      </c>
      <c r="AC41" s="259">
        <f t="shared" si="4"/>
      </c>
      <c r="AD41" s="24">
        <f t="shared" si="5"/>
        <v>0</v>
      </c>
      <c r="AE41" s="21">
        <f t="shared" si="6"/>
        <v>0</v>
      </c>
      <c r="AF41" s="27">
        <f t="shared" si="7"/>
        <v>0</v>
      </c>
      <c r="AG41" s="21">
        <f t="shared" si="8"/>
        <v>0</v>
      </c>
      <c r="AH41" s="21">
        <f t="shared" si="9"/>
        <v>0</v>
      </c>
      <c r="AI41" s="27">
        <f t="shared" si="10"/>
        <v>0</v>
      </c>
      <c r="AJ41" s="21">
        <f t="shared" si="11"/>
        <v>0</v>
      </c>
      <c r="AK41" s="21">
        <f t="shared" si="12"/>
        <v>0</v>
      </c>
      <c r="AL41" s="27">
        <f t="shared" si="13"/>
        <v>0</v>
      </c>
      <c r="AM41" s="21">
        <f t="shared" si="14"/>
        <v>0</v>
      </c>
      <c r="AN41" s="21">
        <f t="shared" si="15"/>
        <v>0</v>
      </c>
      <c r="AO41" s="21">
        <f t="shared" si="16"/>
        <v>0</v>
      </c>
      <c r="AP41" s="27">
        <f t="shared" si="17"/>
        <v>0</v>
      </c>
      <c r="AQ41" s="27">
        <f t="shared" si="18"/>
        <v>0</v>
      </c>
      <c r="AR41" s="21">
        <f t="shared" si="19"/>
        <v>0</v>
      </c>
      <c r="AS41" s="27">
        <f t="shared" si="20"/>
        <v>0</v>
      </c>
      <c r="AT41" s="27">
        <f t="shared" si="21"/>
        <v>0</v>
      </c>
      <c r="AU41" s="27">
        <f t="shared" si="22"/>
        <v>0</v>
      </c>
      <c r="AV41" s="27">
        <f t="shared" si="23"/>
        <v>0</v>
      </c>
      <c r="AW41" s="27">
        <f t="shared" si="24"/>
        <v>0</v>
      </c>
      <c r="AX41" s="27">
        <f t="shared" si="25"/>
        <v>0</v>
      </c>
      <c r="AY41" s="27">
        <f t="shared" si="26"/>
        <v>0</v>
      </c>
      <c r="AZ41" s="33">
        <f t="shared" si="27"/>
        <v>0</v>
      </c>
      <c r="BA41" s="6"/>
      <c r="BB41" s="6"/>
      <c r="BC41" s="6"/>
      <c r="BD41" s="15"/>
      <c r="BG41">
        <v>124567</v>
      </c>
      <c r="BI41" s="6"/>
      <c r="BJ41" s="6"/>
      <c r="BK41" s="15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</row>
    <row r="42" spans="1:83" ht="12.75" customHeight="1">
      <c r="A42" s="19">
        <f>IF('СПИСОК КЛАССА'!I38=2,1,0)</f>
        <v>0</v>
      </c>
      <c r="B42" s="162">
        <v>27</v>
      </c>
      <c r="C42" s="163">
        <f>IF(NOT(ISBLANK('СПИСОК КЛАССА'!B38)),'СПИСОК КЛАССА'!B38,"")</f>
      </c>
      <c r="D42" s="163">
        <f>IF(NOT(ISBLANK('СПИСОК КЛАССА'!C38)),IF($A42=1,'СПИСОК КЛАССА'!C38,"УЧЕНИК НЕ ВЫПОЛНЯЛ РАБОТУ"),"")</f>
      </c>
      <c r="E42" s="163">
        <v>2</v>
      </c>
      <c r="F42" s="159"/>
      <c r="G42" s="159"/>
      <c r="H42" s="160"/>
      <c r="I42" s="159"/>
      <c r="J42" s="159"/>
      <c r="K42" s="160"/>
      <c r="L42" s="160"/>
      <c r="M42" s="161"/>
      <c r="N42" s="161"/>
      <c r="O42" s="161"/>
      <c r="P42" s="161"/>
      <c r="Q42" s="161"/>
      <c r="R42" s="160"/>
      <c r="S42" s="160"/>
      <c r="T42" s="160"/>
      <c r="U42" s="160"/>
      <c r="V42" s="161"/>
      <c r="W42" s="161"/>
      <c r="X42" s="160"/>
      <c r="Y42" s="160"/>
      <c r="Z42" s="160"/>
      <c r="AA42" s="160"/>
      <c r="AB42" s="181">
        <f t="shared" si="28"/>
      </c>
      <c r="AC42" s="259">
        <f t="shared" si="4"/>
      </c>
      <c r="AD42" s="24">
        <f t="shared" si="5"/>
        <v>0</v>
      </c>
      <c r="AE42" s="21">
        <f t="shared" si="6"/>
        <v>0</v>
      </c>
      <c r="AF42" s="27">
        <f t="shared" si="7"/>
        <v>0</v>
      </c>
      <c r="AG42" s="21">
        <f t="shared" si="8"/>
        <v>0</v>
      </c>
      <c r="AH42" s="21">
        <f t="shared" si="9"/>
        <v>0</v>
      </c>
      <c r="AI42" s="27">
        <f t="shared" si="10"/>
        <v>0</v>
      </c>
      <c r="AJ42" s="21">
        <f t="shared" si="11"/>
        <v>0</v>
      </c>
      <c r="AK42" s="21">
        <f t="shared" si="12"/>
        <v>0</v>
      </c>
      <c r="AL42" s="27">
        <f t="shared" si="13"/>
        <v>0</v>
      </c>
      <c r="AM42" s="21">
        <f t="shared" si="14"/>
        <v>0</v>
      </c>
      <c r="AN42" s="21">
        <f t="shared" si="15"/>
        <v>0</v>
      </c>
      <c r="AO42" s="21">
        <f t="shared" si="16"/>
        <v>0</v>
      </c>
      <c r="AP42" s="27">
        <f t="shared" si="17"/>
        <v>0</v>
      </c>
      <c r="AQ42" s="27">
        <f t="shared" si="18"/>
        <v>0</v>
      </c>
      <c r="AR42" s="21">
        <f t="shared" si="19"/>
        <v>0</v>
      </c>
      <c r="AS42" s="27">
        <f t="shared" si="20"/>
        <v>0</v>
      </c>
      <c r="AT42" s="27">
        <f t="shared" si="21"/>
        <v>0</v>
      </c>
      <c r="AU42" s="27">
        <f t="shared" si="22"/>
        <v>0</v>
      </c>
      <c r="AV42" s="27">
        <f t="shared" si="23"/>
        <v>0</v>
      </c>
      <c r="AW42" s="27">
        <f t="shared" si="24"/>
        <v>0</v>
      </c>
      <c r="AX42" s="27">
        <f t="shared" si="25"/>
        <v>0</v>
      </c>
      <c r="AY42" s="27">
        <f t="shared" si="26"/>
        <v>0</v>
      </c>
      <c r="AZ42" s="33">
        <f t="shared" si="27"/>
        <v>0</v>
      </c>
      <c r="BA42" s="6"/>
      <c r="BB42" s="6"/>
      <c r="BC42" s="6"/>
      <c r="BD42" s="15"/>
      <c r="BG42">
        <v>1245678</v>
      </c>
      <c r="BI42" s="6"/>
      <c r="BJ42" s="6"/>
      <c r="BK42" s="15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</row>
    <row r="43" spans="1:83" ht="12.75" customHeight="1">
      <c r="A43" s="19">
        <f>IF('СПИСОК КЛАССА'!I39=2,1,0)</f>
        <v>0</v>
      </c>
      <c r="B43" s="162">
        <v>28</v>
      </c>
      <c r="C43" s="163">
        <f>IF(NOT(ISBLANK('СПИСОК КЛАССА'!B39)),'СПИСОК КЛАССА'!B39,"")</f>
      </c>
      <c r="D43" s="163">
        <f>IF(NOT(ISBLANK('СПИСОК КЛАССА'!C39)),IF($A43=1,'СПИСОК КЛАССА'!C39,"УЧЕНИК НЕ ВЫПОЛНЯЛ РАБОТУ"),"")</f>
      </c>
      <c r="E43" s="163">
        <v>2</v>
      </c>
      <c r="F43" s="159"/>
      <c r="G43" s="159"/>
      <c r="H43" s="160"/>
      <c r="I43" s="159"/>
      <c r="J43" s="159"/>
      <c r="K43" s="160"/>
      <c r="L43" s="160"/>
      <c r="M43" s="161"/>
      <c r="N43" s="161"/>
      <c r="O43" s="161"/>
      <c r="P43" s="161"/>
      <c r="Q43" s="161"/>
      <c r="R43" s="160"/>
      <c r="S43" s="160"/>
      <c r="T43" s="160"/>
      <c r="U43" s="160"/>
      <c r="V43" s="161"/>
      <c r="W43" s="161"/>
      <c r="X43" s="160"/>
      <c r="Y43" s="160"/>
      <c r="Z43" s="160"/>
      <c r="AA43" s="160"/>
      <c r="AB43" s="181">
        <f t="shared" si="28"/>
      </c>
      <c r="AC43" s="259">
        <f t="shared" si="4"/>
      </c>
      <c r="AD43" s="24">
        <f t="shared" si="5"/>
        <v>0</v>
      </c>
      <c r="AE43" s="21">
        <f t="shared" si="6"/>
        <v>0</v>
      </c>
      <c r="AF43" s="27">
        <f t="shared" si="7"/>
        <v>0</v>
      </c>
      <c r="AG43" s="21">
        <f t="shared" si="8"/>
        <v>0</v>
      </c>
      <c r="AH43" s="21">
        <f t="shared" si="9"/>
        <v>0</v>
      </c>
      <c r="AI43" s="27">
        <f t="shared" si="10"/>
        <v>0</v>
      </c>
      <c r="AJ43" s="21">
        <f t="shared" si="11"/>
        <v>0</v>
      </c>
      <c r="AK43" s="21">
        <f t="shared" si="12"/>
        <v>0</v>
      </c>
      <c r="AL43" s="27">
        <f t="shared" si="13"/>
        <v>0</v>
      </c>
      <c r="AM43" s="21">
        <f t="shared" si="14"/>
        <v>0</v>
      </c>
      <c r="AN43" s="21">
        <f t="shared" si="15"/>
        <v>0</v>
      </c>
      <c r="AO43" s="21">
        <f t="shared" si="16"/>
        <v>0</v>
      </c>
      <c r="AP43" s="27">
        <f t="shared" si="17"/>
        <v>0</v>
      </c>
      <c r="AQ43" s="27">
        <f t="shared" si="18"/>
        <v>0</v>
      </c>
      <c r="AR43" s="21">
        <f t="shared" si="19"/>
        <v>0</v>
      </c>
      <c r="AS43" s="27">
        <f t="shared" si="20"/>
        <v>0</v>
      </c>
      <c r="AT43" s="27">
        <f t="shared" si="21"/>
        <v>0</v>
      </c>
      <c r="AU43" s="27">
        <f t="shared" si="22"/>
        <v>0</v>
      </c>
      <c r="AV43" s="27">
        <f t="shared" si="23"/>
        <v>0</v>
      </c>
      <c r="AW43" s="27">
        <f t="shared" si="24"/>
        <v>0</v>
      </c>
      <c r="AX43" s="27">
        <f t="shared" si="25"/>
        <v>0</v>
      </c>
      <c r="AY43" s="27">
        <f t="shared" si="26"/>
        <v>0</v>
      </c>
      <c r="AZ43" s="33">
        <f t="shared" si="27"/>
        <v>0</v>
      </c>
      <c r="BA43" s="6"/>
      <c r="BB43" s="6"/>
      <c r="BC43" s="6"/>
      <c r="BD43" s="6"/>
      <c r="BG43">
        <v>124568</v>
      </c>
      <c r="BI43" s="6"/>
      <c r="BJ43" s="6"/>
      <c r="BK43" s="15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</row>
    <row r="44" spans="1:83" ht="12.75" customHeight="1">
      <c r="A44" s="19">
        <f>IF('СПИСОК КЛАССА'!I40=2,1,0)</f>
        <v>0</v>
      </c>
      <c r="B44" s="162">
        <v>29</v>
      </c>
      <c r="C44" s="163">
        <f>IF(NOT(ISBLANK('СПИСОК КЛАССА'!B40)),'СПИСОК КЛАССА'!B40,"")</f>
      </c>
      <c r="D44" s="163">
        <f>IF(NOT(ISBLANK('СПИСОК КЛАССА'!C40)),IF($A44=1,'СПИСОК КЛАССА'!C40,"УЧЕНИК НЕ ВЫПОЛНЯЛ РАБОТУ"),"")</f>
      </c>
      <c r="E44" s="163">
        <v>2</v>
      </c>
      <c r="F44" s="159"/>
      <c r="G44" s="159"/>
      <c r="H44" s="160"/>
      <c r="I44" s="159"/>
      <c r="J44" s="159"/>
      <c r="K44" s="160"/>
      <c r="L44" s="160"/>
      <c r="M44" s="161"/>
      <c r="N44" s="161"/>
      <c r="O44" s="161"/>
      <c r="P44" s="161"/>
      <c r="Q44" s="161"/>
      <c r="R44" s="160"/>
      <c r="S44" s="160"/>
      <c r="T44" s="160"/>
      <c r="U44" s="160"/>
      <c r="V44" s="161"/>
      <c r="W44" s="161"/>
      <c r="X44" s="160"/>
      <c r="Y44" s="160"/>
      <c r="Z44" s="160"/>
      <c r="AA44" s="160"/>
      <c r="AB44" s="181">
        <f t="shared" si="28"/>
      </c>
      <c r="AC44" s="259">
        <f t="shared" si="4"/>
      </c>
      <c r="AD44" s="24">
        <f t="shared" si="5"/>
        <v>0</v>
      </c>
      <c r="AE44" s="21">
        <f t="shared" si="6"/>
        <v>0</v>
      </c>
      <c r="AF44" s="27">
        <f t="shared" si="7"/>
        <v>0</v>
      </c>
      <c r="AG44" s="21">
        <f t="shared" si="8"/>
        <v>0</v>
      </c>
      <c r="AH44" s="21">
        <f t="shared" si="9"/>
        <v>0</v>
      </c>
      <c r="AI44" s="27">
        <f t="shared" si="10"/>
        <v>0</v>
      </c>
      <c r="AJ44" s="21">
        <f t="shared" si="11"/>
        <v>0</v>
      </c>
      <c r="AK44" s="21">
        <f t="shared" si="12"/>
        <v>0</v>
      </c>
      <c r="AL44" s="27">
        <f t="shared" si="13"/>
        <v>0</v>
      </c>
      <c r="AM44" s="21">
        <f t="shared" si="14"/>
        <v>0</v>
      </c>
      <c r="AN44" s="21">
        <f t="shared" si="15"/>
        <v>0</v>
      </c>
      <c r="AO44" s="21">
        <f t="shared" si="16"/>
        <v>0</v>
      </c>
      <c r="AP44" s="27">
        <f t="shared" si="17"/>
        <v>0</v>
      </c>
      <c r="AQ44" s="27">
        <f t="shared" si="18"/>
        <v>0</v>
      </c>
      <c r="AR44" s="21">
        <f t="shared" si="19"/>
        <v>0</v>
      </c>
      <c r="AS44" s="27">
        <f t="shared" si="20"/>
        <v>0</v>
      </c>
      <c r="AT44" s="27">
        <f t="shared" si="21"/>
        <v>0</v>
      </c>
      <c r="AU44" s="27">
        <f t="shared" si="22"/>
        <v>0</v>
      </c>
      <c r="AV44" s="27">
        <f t="shared" si="23"/>
        <v>0</v>
      </c>
      <c r="AW44" s="27">
        <f t="shared" si="24"/>
        <v>0</v>
      </c>
      <c r="AX44" s="27">
        <f t="shared" si="25"/>
        <v>0</v>
      </c>
      <c r="AY44" s="27">
        <f t="shared" si="26"/>
        <v>0</v>
      </c>
      <c r="AZ44" s="33">
        <f t="shared" si="27"/>
        <v>0</v>
      </c>
      <c r="BA44" s="6"/>
      <c r="BB44" s="6"/>
      <c r="BC44" s="6"/>
      <c r="BD44" s="6"/>
      <c r="BG44">
        <v>12457</v>
      </c>
      <c r="BI44" s="6"/>
      <c r="BJ44" s="6"/>
      <c r="BK44" s="15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</row>
    <row r="45" spans="1:83" ht="12.75" customHeight="1">
      <c r="A45" s="19">
        <f>IF('СПИСОК КЛАССА'!I41=2,1,0)</f>
        <v>0</v>
      </c>
      <c r="B45" s="162">
        <v>30</v>
      </c>
      <c r="C45" s="163">
        <f>IF(NOT(ISBLANK('СПИСОК КЛАССА'!B41)),'СПИСОК КЛАССА'!B41,"")</f>
      </c>
      <c r="D45" s="163">
        <f>IF(NOT(ISBLANK('СПИСОК КЛАССА'!C41)),IF($A45=1,'СПИСОК КЛАССА'!C41,"УЧЕНИК НЕ ВЫПОЛНЯЛ РАБОТУ"),"")</f>
      </c>
      <c r="E45" s="163">
        <v>2</v>
      </c>
      <c r="F45" s="159"/>
      <c r="G45" s="159"/>
      <c r="H45" s="160"/>
      <c r="I45" s="159"/>
      <c r="J45" s="159"/>
      <c r="K45" s="160"/>
      <c r="L45" s="160"/>
      <c r="M45" s="161"/>
      <c r="N45" s="161"/>
      <c r="O45" s="161"/>
      <c r="P45" s="161"/>
      <c r="Q45" s="161"/>
      <c r="R45" s="160"/>
      <c r="S45" s="160"/>
      <c r="T45" s="160"/>
      <c r="U45" s="160"/>
      <c r="V45" s="161"/>
      <c r="W45" s="161"/>
      <c r="X45" s="160"/>
      <c r="Y45" s="160"/>
      <c r="Z45" s="160"/>
      <c r="AA45" s="160"/>
      <c r="AB45" s="181">
        <f t="shared" si="28"/>
      </c>
      <c r="AC45" s="259">
        <f t="shared" si="4"/>
      </c>
      <c r="AD45" s="24">
        <f t="shared" si="5"/>
        <v>0</v>
      </c>
      <c r="AE45" s="21">
        <f t="shared" si="6"/>
        <v>0</v>
      </c>
      <c r="AF45" s="27">
        <f t="shared" si="7"/>
        <v>0</v>
      </c>
      <c r="AG45" s="21">
        <f t="shared" si="8"/>
        <v>0</v>
      </c>
      <c r="AH45" s="21">
        <f t="shared" si="9"/>
        <v>0</v>
      </c>
      <c r="AI45" s="27">
        <f t="shared" si="10"/>
        <v>0</v>
      </c>
      <c r="AJ45" s="21">
        <f t="shared" si="11"/>
        <v>0</v>
      </c>
      <c r="AK45" s="21">
        <f t="shared" si="12"/>
        <v>0</v>
      </c>
      <c r="AL45" s="27">
        <f t="shared" si="13"/>
        <v>0</v>
      </c>
      <c r="AM45" s="21">
        <f t="shared" si="14"/>
        <v>0</v>
      </c>
      <c r="AN45" s="21">
        <f t="shared" si="15"/>
        <v>0</v>
      </c>
      <c r="AO45" s="21">
        <f t="shared" si="16"/>
        <v>0</v>
      </c>
      <c r="AP45" s="27">
        <f t="shared" si="17"/>
        <v>0</v>
      </c>
      <c r="AQ45" s="27">
        <f t="shared" si="18"/>
        <v>0</v>
      </c>
      <c r="AR45" s="21">
        <f t="shared" si="19"/>
        <v>0</v>
      </c>
      <c r="AS45" s="27">
        <f t="shared" si="20"/>
        <v>0</v>
      </c>
      <c r="AT45" s="27">
        <f t="shared" si="21"/>
        <v>0</v>
      </c>
      <c r="AU45" s="27">
        <f t="shared" si="22"/>
        <v>0</v>
      </c>
      <c r="AV45" s="27">
        <f t="shared" si="23"/>
        <v>0</v>
      </c>
      <c r="AW45" s="27">
        <f t="shared" si="24"/>
        <v>0</v>
      </c>
      <c r="AX45" s="27">
        <f t="shared" si="25"/>
        <v>0</v>
      </c>
      <c r="AY45" s="27">
        <f t="shared" si="26"/>
        <v>0</v>
      </c>
      <c r="AZ45" s="33">
        <f t="shared" si="27"/>
        <v>0</v>
      </c>
      <c r="BA45" s="6"/>
      <c r="BB45" s="6"/>
      <c r="BC45" s="6"/>
      <c r="BD45" s="6"/>
      <c r="BG45">
        <v>124578</v>
      </c>
      <c r="BI45" s="6"/>
      <c r="BJ45" s="6"/>
      <c r="BK45" s="15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</row>
    <row r="46" spans="1:83" ht="12.75" customHeight="1">
      <c r="A46" s="19">
        <f>IF('СПИСОК КЛАССА'!I42=2,1,0)</f>
        <v>0</v>
      </c>
      <c r="B46" s="162">
        <v>31</v>
      </c>
      <c r="C46" s="163">
        <f>IF(NOT(ISBLANK('СПИСОК КЛАССА'!B42)),'СПИСОК КЛАССА'!B42,"")</f>
      </c>
      <c r="D46" s="163">
        <f>IF(NOT(ISBLANK('СПИСОК КЛАССА'!C42)),IF($A46=1,'СПИСОК КЛАССА'!C42,"УЧЕНИК НЕ ВЫПОЛНЯЛ РАБОТУ"),"")</f>
      </c>
      <c r="E46" s="163">
        <v>2</v>
      </c>
      <c r="F46" s="159"/>
      <c r="G46" s="159"/>
      <c r="H46" s="160"/>
      <c r="I46" s="159"/>
      <c r="J46" s="159"/>
      <c r="K46" s="160"/>
      <c r="L46" s="160"/>
      <c r="M46" s="161"/>
      <c r="N46" s="161"/>
      <c r="O46" s="161"/>
      <c r="P46" s="161"/>
      <c r="Q46" s="161"/>
      <c r="R46" s="160"/>
      <c r="S46" s="160"/>
      <c r="T46" s="160"/>
      <c r="U46" s="160"/>
      <c r="V46" s="161"/>
      <c r="W46" s="161"/>
      <c r="X46" s="160"/>
      <c r="Y46" s="160"/>
      <c r="Z46" s="160"/>
      <c r="AA46" s="160"/>
      <c r="AB46" s="181">
        <f t="shared" si="28"/>
      </c>
      <c r="AC46" s="259">
        <f t="shared" si="4"/>
      </c>
      <c r="AD46" s="24">
        <f t="shared" si="5"/>
        <v>0</v>
      </c>
      <c r="AE46" s="21">
        <f t="shared" si="6"/>
        <v>0</v>
      </c>
      <c r="AF46" s="27">
        <f t="shared" si="7"/>
        <v>0</v>
      </c>
      <c r="AG46" s="21">
        <f t="shared" si="8"/>
        <v>0</v>
      </c>
      <c r="AH46" s="21">
        <f t="shared" si="9"/>
        <v>0</v>
      </c>
      <c r="AI46" s="27">
        <f t="shared" si="10"/>
        <v>0</v>
      </c>
      <c r="AJ46" s="21">
        <f t="shared" si="11"/>
        <v>0</v>
      </c>
      <c r="AK46" s="21">
        <f t="shared" si="12"/>
        <v>0</v>
      </c>
      <c r="AL46" s="27">
        <f t="shared" si="13"/>
        <v>0</v>
      </c>
      <c r="AM46" s="21">
        <f t="shared" si="14"/>
        <v>0</v>
      </c>
      <c r="AN46" s="21">
        <f t="shared" si="15"/>
        <v>0</v>
      </c>
      <c r="AO46" s="21">
        <f t="shared" si="16"/>
        <v>0</v>
      </c>
      <c r="AP46" s="27">
        <f t="shared" si="17"/>
        <v>0</v>
      </c>
      <c r="AQ46" s="27">
        <f t="shared" si="18"/>
        <v>0</v>
      </c>
      <c r="AR46" s="21">
        <f t="shared" si="19"/>
        <v>0</v>
      </c>
      <c r="AS46" s="27">
        <f t="shared" si="20"/>
        <v>0</v>
      </c>
      <c r="AT46" s="27">
        <f t="shared" si="21"/>
        <v>0</v>
      </c>
      <c r="AU46" s="27">
        <f t="shared" si="22"/>
        <v>0</v>
      </c>
      <c r="AV46" s="27">
        <f t="shared" si="23"/>
        <v>0</v>
      </c>
      <c r="AW46" s="27">
        <f t="shared" si="24"/>
        <v>0</v>
      </c>
      <c r="AX46" s="27">
        <f t="shared" si="25"/>
        <v>0</v>
      </c>
      <c r="AY46" s="27">
        <f t="shared" si="26"/>
        <v>0</v>
      </c>
      <c r="AZ46" s="33">
        <f t="shared" si="27"/>
        <v>0</v>
      </c>
      <c r="BA46" s="6"/>
      <c r="BB46" s="6"/>
      <c r="BC46" s="6"/>
      <c r="BD46" s="6"/>
      <c r="BG46">
        <v>12458</v>
      </c>
      <c r="BI46" s="6"/>
      <c r="BJ46" s="6"/>
      <c r="BK46" s="15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</row>
    <row r="47" spans="1:83" ht="12.75" customHeight="1">
      <c r="A47" s="19">
        <f>IF('СПИСОК КЛАССА'!I43=2,1,0)</f>
        <v>0</v>
      </c>
      <c r="B47" s="162">
        <v>32</v>
      </c>
      <c r="C47" s="163">
        <f>IF(NOT(ISBLANK('СПИСОК КЛАССА'!B43)),'СПИСОК КЛАССА'!B43,"")</f>
      </c>
      <c r="D47" s="163">
        <f>IF(NOT(ISBLANK('СПИСОК КЛАССА'!C43)),IF($A47=1,'СПИСОК КЛАССА'!C43,"УЧЕНИК НЕ ВЫПОЛНЯЛ РАБОТУ"),"")</f>
      </c>
      <c r="E47" s="163">
        <v>2</v>
      </c>
      <c r="F47" s="159"/>
      <c r="G47" s="159"/>
      <c r="H47" s="160"/>
      <c r="I47" s="159"/>
      <c r="J47" s="159"/>
      <c r="K47" s="160"/>
      <c r="L47" s="160"/>
      <c r="M47" s="161"/>
      <c r="N47" s="161"/>
      <c r="O47" s="161"/>
      <c r="P47" s="161"/>
      <c r="Q47" s="161"/>
      <c r="R47" s="160"/>
      <c r="S47" s="160"/>
      <c r="T47" s="160"/>
      <c r="U47" s="160"/>
      <c r="V47" s="161"/>
      <c r="W47" s="161"/>
      <c r="X47" s="160"/>
      <c r="Y47" s="160"/>
      <c r="Z47" s="160"/>
      <c r="AA47" s="160"/>
      <c r="AB47" s="181">
        <f t="shared" si="28"/>
      </c>
      <c r="AC47" s="259">
        <f t="shared" si="4"/>
      </c>
      <c r="AD47" s="24">
        <f t="shared" si="5"/>
        <v>0</v>
      </c>
      <c r="AE47" s="21">
        <f t="shared" si="6"/>
        <v>0</v>
      </c>
      <c r="AF47" s="27">
        <f t="shared" si="7"/>
        <v>0</v>
      </c>
      <c r="AG47" s="21">
        <f t="shared" si="8"/>
        <v>0</v>
      </c>
      <c r="AH47" s="21">
        <f t="shared" si="9"/>
        <v>0</v>
      </c>
      <c r="AI47" s="27">
        <f t="shared" si="10"/>
        <v>0</v>
      </c>
      <c r="AJ47" s="21">
        <f t="shared" si="11"/>
        <v>0</v>
      </c>
      <c r="AK47" s="21">
        <f t="shared" si="12"/>
        <v>0</v>
      </c>
      <c r="AL47" s="27">
        <f t="shared" si="13"/>
        <v>0</v>
      </c>
      <c r="AM47" s="21">
        <f t="shared" si="14"/>
        <v>0</v>
      </c>
      <c r="AN47" s="21">
        <f t="shared" si="15"/>
        <v>0</v>
      </c>
      <c r="AO47" s="21">
        <f t="shared" si="16"/>
        <v>0</v>
      </c>
      <c r="AP47" s="27">
        <f t="shared" si="17"/>
        <v>0</v>
      </c>
      <c r="AQ47" s="27">
        <f t="shared" si="18"/>
        <v>0</v>
      </c>
      <c r="AR47" s="21">
        <f t="shared" si="19"/>
        <v>0</v>
      </c>
      <c r="AS47" s="27">
        <f t="shared" si="20"/>
        <v>0</v>
      </c>
      <c r="AT47" s="27">
        <f t="shared" si="21"/>
        <v>0</v>
      </c>
      <c r="AU47" s="27">
        <f t="shared" si="22"/>
        <v>0</v>
      </c>
      <c r="AV47" s="27">
        <f t="shared" si="23"/>
        <v>0</v>
      </c>
      <c r="AW47" s="27">
        <f t="shared" si="24"/>
        <v>0</v>
      </c>
      <c r="AX47" s="27">
        <f t="shared" si="25"/>
        <v>0</v>
      </c>
      <c r="AY47" s="27">
        <f t="shared" si="26"/>
        <v>0</v>
      </c>
      <c r="AZ47" s="33">
        <f t="shared" si="27"/>
        <v>0</v>
      </c>
      <c r="BA47" s="6"/>
      <c r="BB47" s="6"/>
      <c r="BC47" s="6"/>
      <c r="BD47" s="6"/>
      <c r="BG47">
        <v>1246</v>
      </c>
      <c r="BI47" s="6"/>
      <c r="BJ47" s="6"/>
      <c r="BK47" s="15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</row>
    <row r="48" spans="1:83" ht="12.75" customHeight="1">
      <c r="A48" s="19">
        <f>IF('СПИСОК КЛАССА'!I44=2,1,0)</f>
        <v>0</v>
      </c>
      <c r="B48" s="162">
        <v>33</v>
      </c>
      <c r="C48" s="163">
        <f>IF(NOT(ISBLANK('СПИСОК КЛАССА'!B44)),'СПИСОК КЛАССА'!B44,"")</f>
      </c>
      <c r="D48" s="163">
        <f>IF(NOT(ISBLANK('СПИСОК КЛАССА'!C44)),IF($A48=1,'СПИСОК КЛАССА'!C44,"УЧЕНИК НЕ ВЫПОЛНЯЛ РАБОТУ"),"")</f>
      </c>
      <c r="E48" s="163">
        <v>2</v>
      </c>
      <c r="F48" s="159"/>
      <c r="G48" s="159"/>
      <c r="H48" s="160"/>
      <c r="I48" s="159"/>
      <c r="J48" s="159"/>
      <c r="K48" s="160"/>
      <c r="L48" s="160"/>
      <c r="M48" s="161"/>
      <c r="N48" s="161"/>
      <c r="O48" s="161"/>
      <c r="P48" s="161"/>
      <c r="Q48" s="161"/>
      <c r="R48" s="160"/>
      <c r="S48" s="160"/>
      <c r="T48" s="160"/>
      <c r="U48" s="160"/>
      <c r="V48" s="161"/>
      <c r="W48" s="161"/>
      <c r="X48" s="160"/>
      <c r="Y48" s="160"/>
      <c r="Z48" s="160"/>
      <c r="AA48" s="160"/>
      <c r="AB48" s="181">
        <f t="shared" si="28"/>
      </c>
      <c r="AC48" s="259">
        <f t="shared" si="4"/>
      </c>
      <c r="AD48" s="24">
        <f t="shared" si="5"/>
        <v>0</v>
      </c>
      <c r="AE48" s="21">
        <f t="shared" si="6"/>
        <v>0</v>
      </c>
      <c r="AF48" s="27">
        <f t="shared" si="7"/>
        <v>0</v>
      </c>
      <c r="AG48" s="21">
        <f t="shared" si="8"/>
        <v>0</v>
      </c>
      <c r="AH48" s="21">
        <f t="shared" si="9"/>
        <v>0</v>
      </c>
      <c r="AI48" s="27">
        <f t="shared" si="10"/>
        <v>0</v>
      </c>
      <c r="AJ48" s="21">
        <f t="shared" si="11"/>
        <v>0</v>
      </c>
      <c r="AK48" s="21">
        <f t="shared" si="12"/>
        <v>0</v>
      </c>
      <c r="AL48" s="27">
        <f t="shared" si="13"/>
        <v>0</v>
      </c>
      <c r="AM48" s="21">
        <f t="shared" si="14"/>
        <v>0</v>
      </c>
      <c r="AN48" s="21">
        <f t="shared" si="15"/>
        <v>0</v>
      </c>
      <c r="AO48" s="21">
        <f t="shared" si="16"/>
        <v>0</v>
      </c>
      <c r="AP48" s="27">
        <f t="shared" si="17"/>
        <v>0</v>
      </c>
      <c r="AQ48" s="27">
        <f t="shared" si="18"/>
        <v>0</v>
      </c>
      <c r="AR48" s="21">
        <f t="shared" si="19"/>
        <v>0</v>
      </c>
      <c r="AS48" s="27">
        <f t="shared" si="20"/>
        <v>0</v>
      </c>
      <c r="AT48" s="27">
        <f t="shared" si="21"/>
        <v>0</v>
      </c>
      <c r="AU48" s="27">
        <f t="shared" si="22"/>
        <v>0</v>
      </c>
      <c r="AV48" s="27">
        <f t="shared" si="23"/>
        <v>0</v>
      </c>
      <c r="AW48" s="27">
        <f t="shared" si="24"/>
        <v>0</v>
      </c>
      <c r="AX48" s="27">
        <f t="shared" si="25"/>
        <v>0</v>
      </c>
      <c r="AY48" s="27">
        <f t="shared" si="26"/>
        <v>0</v>
      </c>
      <c r="AZ48" s="33">
        <f t="shared" si="27"/>
        <v>0</v>
      </c>
      <c r="BA48" s="6"/>
      <c r="BB48" s="6"/>
      <c r="BC48" s="6"/>
      <c r="BD48" s="6"/>
      <c r="BG48">
        <v>12467</v>
      </c>
      <c r="BI48" s="6"/>
      <c r="BJ48" s="6"/>
      <c r="BK48" s="15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</row>
    <row r="49" spans="1:83" ht="12.75" customHeight="1">
      <c r="A49" s="19">
        <f>IF('СПИСОК КЛАССА'!I45=2,1,0)</f>
        <v>0</v>
      </c>
      <c r="B49" s="162">
        <v>34</v>
      </c>
      <c r="C49" s="163">
        <f>IF(NOT(ISBLANK('СПИСОК КЛАССА'!B45)),'СПИСОК КЛАССА'!B45,"")</f>
      </c>
      <c r="D49" s="163">
        <f>IF(NOT(ISBLANK('СПИСОК КЛАССА'!C45)),IF($A49=1,'СПИСОК КЛАССА'!C45,"УЧЕНИК НЕ ВЫПОЛНЯЛ РАБОТУ"),"")</f>
      </c>
      <c r="E49" s="163">
        <v>2</v>
      </c>
      <c r="F49" s="159"/>
      <c r="G49" s="159"/>
      <c r="H49" s="160"/>
      <c r="I49" s="159"/>
      <c r="J49" s="159"/>
      <c r="K49" s="160"/>
      <c r="L49" s="160"/>
      <c r="M49" s="161"/>
      <c r="N49" s="161"/>
      <c r="O49" s="161"/>
      <c r="P49" s="161"/>
      <c r="Q49" s="161"/>
      <c r="R49" s="160"/>
      <c r="S49" s="160"/>
      <c r="T49" s="160"/>
      <c r="U49" s="160"/>
      <c r="V49" s="161"/>
      <c r="W49" s="161"/>
      <c r="X49" s="160"/>
      <c r="Y49" s="160"/>
      <c r="Z49" s="160"/>
      <c r="AA49" s="160"/>
      <c r="AB49" s="181">
        <f t="shared" si="28"/>
      </c>
      <c r="AC49" s="259">
        <f t="shared" si="4"/>
      </c>
      <c r="AD49" s="24">
        <f t="shared" si="5"/>
        <v>0</v>
      </c>
      <c r="AE49" s="21">
        <f t="shared" si="6"/>
        <v>0</v>
      </c>
      <c r="AF49" s="27">
        <f t="shared" si="7"/>
        <v>0</v>
      </c>
      <c r="AG49" s="21">
        <f t="shared" si="8"/>
        <v>0</v>
      </c>
      <c r="AH49" s="21">
        <f t="shared" si="9"/>
        <v>0</v>
      </c>
      <c r="AI49" s="27">
        <f t="shared" si="10"/>
        <v>0</v>
      </c>
      <c r="AJ49" s="21">
        <f t="shared" si="11"/>
        <v>0</v>
      </c>
      <c r="AK49" s="21">
        <f t="shared" si="12"/>
        <v>0</v>
      </c>
      <c r="AL49" s="27">
        <f t="shared" si="13"/>
        <v>0</v>
      </c>
      <c r="AM49" s="21">
        <f t="shared" si="14"/>
        <v>0</v>
      </c>
      <c r="AN49" s="21">
        <f t="shared" si="15"/>
        <v>0</v>
      </c>
      <c r="AO49" s="21">
        <f t="shared" si="16"/>
        <v>0</v>
      </c>
      <c r="AP49" s="27">
        <f t="shared" si="17"/>
        <v>0</v>
      </c>
      <c r="AQ49" s="27">
        <f t="shared" si="18"/>
        <v>0</v>
      </c>
      <c r="AR49" s="21">
        <f t="shared" si="19"/>
        <v>0</v>
      </c>
      <c r="AS49" s="27">
        <f t="shared" si="20"/>
        <v>0</v>
      </c>
      <c r="AT49" s="27">
        <f t="shared" si="21"/>
        <v>0</v>
      </c>
      <c r="AU49" s="27">
        <f t="shared" si="22"/>
        <v>0</v>
      </c>
      <c r="AV49" s="27">
        <f t="shared" si="23"/>
        <v>0</v>
      </c>
      <c r="AW49" s="27">
        <f t="shared" si="24"/>
        <v>0</v>
      </c>
      <c r="AX49" s="27">
        <f t="shared" si="25"/>
        <v>0</v>
      </c>
      <c r="AY49" s="27">
        <f t="shared" si="26"/>
        <v>0</v>
      </c>
      <c r="AZ49" s="33">
        <f t="shared" si="27"/>
        <v>0</v>
      </c>
      <c r="BA49" s="6"/>
      <c r="BB49" s="6"/>
      <c r="BC49" s="6"/>
      <c r="BD49" s="6"/>
      <c r="BG49">
        <v>124678</v>
      </c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</row>
    <row r="50" spans="1:83" ht="12.75" customHeight="1">
      <c r="A50" s="19">
        <f>IF('СПИСОК КЛАССА'!I46=2,1,0)</f>
        <v>0</v>
      </c>
      <c r="B50" s="162">
        <v>35</v>
      </c>
      <c r="C50" s="163">
        <f>IF(NOT(ISBLANK('СПИСОК КЛАССА'!B46)),'СПИСОК КЛАССА'!B46,"")</f>
      </c>
      <c r="D50" s="163">
        <f>IF(NOT(ISBLANK('СПИСОК КЛАССА'!C46)),IF($A50=1,'СПИСОК КЛАССА'!C46,"УЧЕНИК НЕ ВЫПОЛНЯЛ РАБОТУ"),"")</f>
      </c>
      <c r="E50" s="163">
        <v>2</v>
      </c>
      <c r="F50" s="159"/>
      <c r="G50" s="159"/>
      <c r="H50" s="160"/>
      <c r="I50" s="159"/>
      <c r="J50" s="159"/>
      <c r="K50" s="160"/>
      <c r="L50" s="160"/>
      <c r="M50" s="161"/>
      <c r="N50" s="161"/>
      <c r="O50" s="161"/>
      <c r="P50" s="161"/>
      <c r="Q50" s="161"/>
      <c r="R50" s="160"/>
      <c r="S50" s="160"/>
      <c r="T50" s="160"/>
      <c r="U50" s="160"/>
      <c r="V50" s="161"/>
      <c r="W50" s="161"/>
      <c r="X50" s="160"/>
      <c r="Y50" s="160"/>
      <c r="Z50" s="160"/>
      <c r="AA50" s="160"/>
      <c r="AB50" s="181">
        <f t="shared" si="28"/>
      </c>
      <c r="AC50" s="259">
        <f t="shared" si="4"/>
      </c>
      <c r="AD50" s="24">
        <f t="shared" si="5"/>
        <v>0</v>
      </c>
      <c r="AE50" s="21">
        <f t="shared" si="6"/>
        <v>0</v>
      </c>
      <c r="AF50" s="27">
        <f t="shared" si="7"/>
        <v>0</v>
      </c>
      <c r="AG50" s="21">
        <f t="shared" si="8"/>
        <v>0</v>
      </c>
      <c r="AH50" s="21">
        <f t="shared" si="9"/>
        <v>0</v>
      </c>
      <c r="AI50" s="27">
        <f t="shared" si="10"/>
        <v>0</v>
      </c>
      <c r="AJ50" s="21">
        <f t="shared" si="11"/>
        <v>0</v>
      </c>
      <c r="AK50" s="21">
        <f t="shared" si="12"/>
        <v>0</v>
      </c>
      <c r="AL50" s="27">
        <f t="shared" si="13"/>
        <v>0</v>
      </c>
      <c r="AM50" s="21">
        <f t="shared" si="14"/>
        <v>0</v>
      </c>
      <c r="AN50" s="21">
        <f t="shared" si="15"/>
        <v>0</v>
      </c>
      <c r="AO50" s="21">
        <f t="shared" si="16"/>
        <v>0</v>
      </c>
      <c r="AP50" s="27">
        <f t="shared" si="17"/>
        <v>0</v>
      </c>
      <c r="AQ50" s="27">
        <f t="shared" si="18"/>
        <v>0</v>
      </c>
      <c r="AR50" s="21">
        <f t="shared" si="19"/>
        <v>0</v>
      </c>
      <c r="AS50" s="27">
        <f t="shared" si="20"/>
        <v>0</v>
      </c>
      <c r="AT50" s="27">
        <f t="shared" si="21"/>
        <v>0</v>
      </c>
      <c r="AU50" s="27">
        <f t="shared" si="22"/>
        <v>0</v>
      </c>
      <c r="AV50" s="27">
        <f t="shared" si="23"/>
        <v>0</v>
      </c>
      <c r="AW50" s="27">
        <f t="shared" si="24"/>
        <v>0</v>
      </c>
      <c r="AX50" s="27">
        <f t="shared" si="25"/>
        <v>0</v>
      </c>
      <c r="AY50" s="27">
        <f t="shared" si="26"/>
        <v>0</v>
      </c>
      <c r="AZ50" s="33">
        <f t="shared" si="27"/>
        <v>0</v>
      </c>
      <c r="BA50" s="6"/>
      <c r="BB50" s="6"/>
      <c r="BC50" s="6"/>
      <c r="BD50" s="6"/>
      <c r="BG50">
        <v>12468</v>
      </c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</row>
    <row r="51" spans="1:83" ht="12.75" customHeight="1">
      <c r="A51" s="19">
        <f>IF('СПИСОК КЛАССА'!I47=2,1,0)</f>
        <v>0</v>
      </c>
      <c r="B51" s="162">
        <v>36</v>
      </c>
      <c r="C51" s="163">
        <f>IF(NOT(ISBLANK('СПИСОК КЛАССА'!B47)),'СПИСОК КЛАССА'!B47,"")</f>
      </c>
      <c r="D51" s="163">
        <f>IF(NOT(ISBLANK('СПИСОК КЛАССА'!C47)),IF($A51=1,'СПИСОК КЛАССА'!C47,"УЧЕНИК НЕ ВЫПОЛНЯЛ РАБОТУ"),"")</f>
      </c>
      <c r="E51" s="163">
        <v>2</v>
      </c>
      <c r="F51" s="159"/>
      <c r="G51" s="159"/>
      <c r="H51" s="160"/>
      <c r="I51" s="159"/>
      <c r="J51" s="159"/>
      <c r="K51" s="160"/>
      <c r="L51" s="160"/>
      <c r="M51" s="161"/>
      <c r="N51" s="161"/>
      <c r="O51" s="161"/>
      <c r="P51" s="161"/>
      <c r="Q51" s="161"/>
      <c r="R51" s="160"/>
      <c r="S51" s="160"/>
      <c r="T51" s="160"/>
      <c r="U51" s="160"/>
      <c r="V51" s="161"/>
      <c r="W51" s="161"/>
      <c r="X51" s="160"/>
      <c r="Y51" s="160"/>
      <c r="Z51" s="160"/>
      <c r="AA51" s="160"/>
      <c r="AB51" s="181">
        <f t="shared" si="28"/>
      </c>
      <c r="AC51" s="259">
        <f t="shared" si="4"/>
      </c>
      <c r="AD51" s="24">
        <f t="shared" si="5"/>
        <v>0</v>
      </c>
      <c r="AE51" s="21">
        <f t="shared" si="6"/>
        <v>0</v>
      </c>
      <c r="AF51" s="27">
        <f t="shared" si="7"/>
        <v>0</v>
      </c>
      <c r="AG51" s="21">
        <f t="shared" si="8"/>
        <v>0</v>
      </c>
      <c r="AH51" s="21">
        <f t="shared" si="9"/>
        <v>0</v>
      </c>
      <c r="AI51" s="27">
        <f t="shared" si="10"/>
        <v>0</v>
      </c>
      <c r="AJ51" s="21">
        <f t="shared" si="11"/>
        <v>0</v>
      </c>
      <c r="AK51" s="21">
        <f t="shared" si="12"/>
        <v>0</v>
      </c>
      <c r="AL51" s="27">
        <f t="shared" si="13"/>
        <v>0</v>
      </c>
      <c r="AM51" s="21">
        <f t="shared" si="14"/>
        <v>0</v>
      </c>
      <c r="AN51" s="21">
        <f t="shared" si="15"/>
        <v>0</v>
      </c>
      <c r="AO51" s="21">
        <f t="shared" si="16"/>
        <v>0</v>
      </c>
      <c r="AP51" s="27">
        <f t="shared" si="17"/>
        <v>0</v>
      </c>
      <c r="AQ51" s="27">
        <f t="shared" si="18"/>
        <v>0</v>
      </c>
      <c r="AR51" s="21">
        <f t="shared" si="19"/>
        <v>0</v>
      </c>
      <c r="AS51" s="27">
        <f t="shared" si="20"/>
        <v>0</v>
      </c>
      <c r="AT51" s="27">
        <f t="shared" si="21"/>
        <v>0</v>
      </c>
      <c r="AU51" s="27">
        <f t="shared" si="22"/>
        <v>0</v>
      </c>
      <c r="AV51" s="27">
        <f t="shared" si="23"/>
        <v>0</v>
      </c>
      <c r="AW51" s="27">
        <f t="shared" si="24"/>
        <v>0</v>
      </c>
      <c r="AX51" s="27">
        <f t="shared" si="25"/>
        <v>0</v>
      </c>
      <c r="AY51" s="27">
        <f t="shared" si="26"/>
        <v>0</v>
      </c>
      <c r="AZ51" s="33">
        <f t="shared" si="27"/>
        <v>0</v>
      </c>
      <c r="BA51" s="6"/>
      <c r="BB51" s="6"/>
      <c r="BC51" s="6"/>
      <c r="BD51" s="6"/>
      <c r="BG51">
        <v>1247</v>
      </c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</row>
    <row r="52" spans="1:83" ht="12.75" customHeight="1">
      <c r="A52" s="19">
        <f>IF('СПИСОК КЛАССА'!I48=2,1,0)</f>
        <v>0</v>
      </c>
      <c r="B52" s="162">
        <v>37</v>
      </c>
      <c r="C52" s="163">
        <f>IF(NOT(ISBLANK('СПИСОК КЛАССА'!B48)),'СПИСОК КЛАССА'!B48,"")</f>
      </c>
      <c r="D52" s="163">
        <f>IF(NOT(ISBLANK('СПИСОК КЛАССА'!C48)),IF($A52=1,'СПИСОК КЛАССА'!C48,"УЧЕНИК НЕ ВЫПОЛНЯЛ РАБОТУ"),"")</f>
      </c>
      <c r="E52" s="163">
        <v>2</v>
      </c>
      <c r="F52" s="159"/>
      <c r="G52" s="159"/>
      <c r="H52" s="160"/>
      <c r="I52" s="159"/>
      <c r="J52" s="159"/>
      <c r="K52" s="160"/>
      <c r="L52" s="160"/>
      <c r="M52" s="161"/>
      <c r="N52" s="161"/>
      <c r="O52" s="161"/>
      <c r="P52" s="161"/>
      <c r="Q52" s="161"/>
      <c r="R52" s="160"/>
      <c r="S52" s="160"/>
      <c r="T52" s="160"/>
      <c r="U52" s="160"/>
      <c r="V52" s="161"/>
      <c r="W52" s="161"/>
      <c r="X52" s="160"/>
      <c r="Y52" s="160"/>
      <c r="Z52" s="160"/>
      <c r="AA52" s="160"/>
      <c r="AB52" s="181">
        <f t="shared" si="28"/>
      </c>
      <c r="AC52" s="259">
        <f t="shared" si="4"/>
      </c>
      <c r="AD52" s="24">
        <f t="shared" si="5"/>
        <v>0</v>
      </c>
      <c r="AE52" s="21">
        <f t="shared" si="6"/>
        <v>0</v>
      </c>
      <c r="AF52" s="27">
        <f t="shared" si="7"/>
        <v>0</v>
      </c>
      <c r="AG52" s="21">
        <f t="shared" si="8"/>
        <v>0</v>
      </c>
      <c r="AH52" s="21">
        <f t="shared" si="9"/>
        <v>0</v>
      </c>
      <c r="AI52" s="27">
        <f t="shared" si="10"/>
        <v>0</v>
      </c>
      <c r="AJ52" s="21">
        <f t="shared" si="11"/>
        <v>0</v>
      </c>
      <c r="AK52" s="21">
        <f t="shared" si="12"/>
        <v>0</v>
      </c>
      <c r="AL52" s="27">
        <f t="shared" si="13"/>
        <v>0</v>
      </c>
      <c r="AM52" s="21">
        <f t="shared" si="14"/>
        <v>0</v>
      </c>
      <c r="AN52" s="21">
        <f t="shared" si="15"/>
        <v>0</v>
      </c>
      <c r="AO52" s="21">
        <f t="shared" si="16"/>
        <v>0</v>
      </c>
      <c r="AP52" s="27">
        <f t="shared" si="17"/>
        <v>0</v>
      </c>
      <c r="AQ52" s="27">
        <f t="shared" si="18"/>
        <v>0</v>
      </c>
      <c r="AR52" s="21">
        <f t="shared" si="19"/>
        <v>0</v>
      </c>
      <c r="AS52" s="27">
        <f t="shared" si="20"/>
        <v>0</v>
      </c>
      <c r="AT52" s="27">
        <f t="shared" si="21"/>
        <v>0</v>
      </c>
      <c r="AU52" s="27">
        <f t="shared" si="22"/>
        <v>0</v>
      </c>
      <c r="AV52" s="27">
        <f t="shared" si="23"/>
        <v>0</v>
      </c>
      <c r="AW52" s="27">
        <f t="shared" si="24"/>
        <v>0</v>
      </c>
      <c r="AX52" s="27">
        <f t="shared" si="25"/>
        <v>0</v>
      </c>
      <c r="AY52" s="27">
        <f t="shared" si="26"/>
        <v>0</v>
      </c>
      <c r="AZ52" s="33">
        <f t="shared" si="27"/>
        <v>0</v>
      </c>
      <c r="BA52" s="6"/>
      <c r="BB52" s="6"/>
      <c r="BC52" s="6"/>
      <c r="BD52" s="6"/>
      <c r="BG52">
        <v>12478</v>
      </c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</row>
    <row r="53" spans="1:83" ht="12.75" customHeight="1">
      <c r="A53" s="19">
        <f>IF('СПИСОК КЛАССА'!I49=2,1,0)</f>
        <v>0</v>
      </c>
      <c r="B53" s="162">
        <v>38</v>
      </c>
      <c r="C53" s="163">
        <f>IF(NOT(ISBLANK('СПИСОК КЛАССА'!B49)),'СПИСОК КЛАССА'!B49,"")</f>
      </c>
      <c r="D53" s="163">
        <f>IF(NOT(ISBLANK('СПИСОК КЛАССА'!C49)),IF($A53=1,'СПИСОК КЛАССА'!C49,"УЧЕНИК НЕ ВЫПОЛНЯЛ РАБОТУ"),"")</f>
      </c>
      <c r="E53" s="163">
        <v>2</v>
      </c>
      <c r="F53" s="159"/>
      <c r="G53" s="159"/>
      <c r="H53" s="160"/>
      <c r="I53" s="159"/>
      <c r="J53" s="159"/>
      <c r="K53" s="160"/>
      <c r="L53" s="160"/>
      <c r="M53" s="161"/>
      <c r="N53" s="161"/>
      <c r="O53" s="161"/>
      <c r="P53" s="161"/>
      <c r="Q53" s="161"/>
      <c r="R53" s="160"/>
      <c r="S53" s="160"/>
      <c r="T53" s="160"/>
      <c r="U53" s="160"/>
      <c r="V53" s="161"/>
      <c r="W53" s="161"/>
      <c r="X53" s="160"/>
      <c r="Y53" s="160"/>
      <c r="Z53" s="160"/>
      <c r="AA53" s="160"/>
      <c r="AB53" s="181">
        <f t="shared" si="28"/>
      </c>
      <c r="AC53" s="259">
        <f t="shared" si="4"/>
      </c>
      <c r="AD53" s="24">
        <f t="shared" si="5"/>
        <v>0</v>
      </c>
      <c r="AE53" s="21">
        <f t="shared" si="6"/>
        <v>0</v>
      </c>
      <c r="AF53" s="27">
        <f t="shared" si="7"/>
        <v>0</v>
      </c>
      <c r="AG53" s="21">
        <f t="shared" si="8"/>
        <v>0</v>
      </c>
      <c r="AH53" s="21">
        <f t="shared" si="9"/>
        <v>0</v>
      </c>
      <c r="AI53" s="27">
        <f t="shared" si="10"/>
        <v>0</v>
      </c>
      <c r="AJ53" s="21">
        <f t="shared" si="11"/>
        <v>0</v>
      </c>
      <c r="AK53" s="21">
        <f t="shared" si="12"/>
        <v>0</v>
      </c>
      <c r="AL53" s="27">
        <f t="shared" si="13"/>
        <v>0</v>
      </c>
      <c r="AM53" s="21">
        <f t="shared" si="14"/>
        <v>0</v>
      </c>
      <c r="AN53" s="21">
        <f t="shared" si="15"/>
        <v>0</v>
      </c>
      <c r="AO53" s="21">
        <f t="shared" si="16"/>
        <v>0</v>
      </c>
      <c r="AP53" s="27">
        <f t="shared" si="17"/>
        <v>0</v>
      </c>
      <c r="AQ53" s="27">
        <f t="shared" si="18"/>
        <v>0</v>
      </c>
      <c r="AR53" s="21">
        <f t="shared" si="19"/>
        <v>0</v>
      </c>
      <c r="AS53" s="27">
        <f t="shared" si="20"/>
        <v>0</v>
      </c>
      <c r="AT53" s="27">
        <f t="shared" si="21"/>
        <v>0</v>
      </c>
      <c r="AU53" s="27">
        <f t="shared" si="22"/>
        <v>0</v>
      </c>
      <c r="AV53" s="27">
        <f t="shared" si="23"/>
        <v>0</v>
      </c>
      <c r="AW53" s="27">
        <f t="shared" si="24"/>
        <v>0</v>
      </c>
      <c r="AX53" s="27">
        <f t="shared" si="25"/>
        <v>0</v>
      </c>
      <c r="AY53" s="27">
        <f t="shared" si="26"/>
        <v>0</v>
      </c>
      <c r="AZ53" s="33">
        <f t="shared" si="27"/>
        <v>0</v>
      </c>
      <c r="BA53" s="6"/>
      <c r="BB53" s="6"/>
      <c r="BC53" s="6"/>
      <c r="BD53" s="6"/>
      <c r="BG53">
        <v>1248</v>
      </c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</row>
    <row r="54" spans="1:83" ht="12.75" customHeight="1">
      <c r="A54" s="19">
        <f>IF('СПИСОК КЛАССА'!I50=2,1,0)</f>
        <v>0</v>
      </c>
      <c r="B54" s="162">
        <v>39</v>
      </c>
      <c r="C54" s="163">
        <f>IF(NOT(ISBLANK('СПИСОК КЛАССА'!B50)),'СПИСОК КЛАССА'!B50,"")</f>
      </c>
      <c r="D54" s="163">
        <f>IF(NOT(ISBLANK('СПИСОК КЛАССА'!C50)),IF($A54=1,'СПИСОК КЛАССА'!C50,"УЧЕНИК НЕ ВЫПОЛНЯЛ РАБОТУ"),"")</f>
      </c>
      <c r="E54" s="163">
        <v>2</v>
      </c>
      <c r="F54" s="159"/>
      <c r="G54" s="159"/>
      <c r="H54" s="160"/>
      <c r="I54" s="159"/>
      <c r="J54" s="159"/>
      <c r="K54" s="160"/>
      <c r="L54" s="160"/>
      <c r="M54" s="161"/>
      <c r="N54" s="161"/>
      <c r="O54" s="161"/>
      <c r="P54" s="161"/>
      <c r="Q54" s="161"/>
      <c r="R54" s="160"/>
      <c r="S54" s="160"/>
      <c r="T54" s="160"/>
      <c r="U54" s="160"/>
      <c r="V54" s="161"/>
      <c r="W54" s="161"/>
      <c r="X54" s="160"/>
      <c r="Y54" s="160"/>
      <c r="Z54" s="160"/>
      <c r="AA54" s="160"/>
      <c r="AB54" s="181">
        <f t="shared" si="28"/>
      </c>
      <c r="AC54" s="259">
        <f t="shared" si="4"/>
      </c>
      <c r="AD54" s="24">
        <f t="shared" si="5"/>
        <v>0</v>
      </c>
      <c r="AE54" s="21">
        <f t="shared" si="6"/>
        <v>0</v>
      </c>
      <c r="AF54" s="27">
        <f t="shared" si="7"/>
        <v>0</v>
      </c>
      <c r="AG54" s="21">
        <f t="shared" si="8"/>
        <v>0</v>
      </c>
      <c r="AH54" s="21">
        <f t="shared" si="9"/>
        <v>0</v>
      </c>
      <c r="AI54" s="27">
        <f t="shared" si="10"/>
        <v>0</v>
      </c>
      <c r="AJ54" s="21">
        <f t="shared" si="11"/>
        <v>0</v>
      </c>
      <c r="AK54" s="21">
        <f t="shared" si="12"/>
        <v>0</v>
      </c>
      <c r="AL54" s="27">
        <f t="shared" si="13"/>
        <v>0</v>
      </c>
      <c r="AM54" s="21">
        <f t="shared" si="14"/>
        <v>0</v>
      </c>
      <c r="AN54" s="21">
        <f t="shared" si="15"/>
        <v>0</v>
      </c>
      <c r="AO54" s="21">
        <f t="shared" si="16"/>
        <v>0</v>
      </c>
      <c r="AP54" s="27">
        <f t="shared" si="17"/>
        <v>0</v>
      </c>
      <c r="AQ54" s="27">
        <f t="shared" si="18"/>
        <v>0</v>
      </c>
      <c r="AR54" s="21">
        <f t="shared" si="19"/>
        <v>0</v>
      </c>
      <c r="AS54" s="27">
        <f t="shared" si="20"/>
        <v>0</v>
      </c>
      <c r="AT54" s="27">
        <f t="shared" si="21"/>
        <v>0</v>
      </c>
      <c r="AU54" s="27">
        <f t="shared" si="22"/>
        <v>0</v>
      </c>
      <c r="AV54" s="27">
        <f t="shared" si="23"/>
        <v>0</v>
      </c>
      <c r="AW54" s="27">
        <f t="shared" si="24"/>
        <v>0</v>
      </c>
      <c r="AX54" s="27">
        <f t="shared" si="25"/>
        <v>0</v>
      </c>
      <c r="AY54" s="27">
        <f t="shared" si="26"/>
        <v>0</v>
      </c>
      <c r="AZ54" s="33">
        <f t="shared" si="27"/>
        <v>0</v>
      </c>
      <c r="BA54" s="6"/>
      <c r="BB54" s="6"/>
      <c r="BC54" s="6"/>
      <c r="BD54" s="6"/>
      <c r="BG54">
        <v>125</v>
      </c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</row>
    <row r="55" spans="1:83" ht="12.75" customHeight="1" thickBot="1">
      <c r="A55" s="19">
        <f>IF('СПИСОК КЛАССА'!I51=2,1,0)</f>
        <v>0</v>
      </c>
      <c r="B55" s="164">
        <v>40</v>
      </c>
      <c r="C55" s="163">
        <f>IF(NOT(ISBLANK('СПИСОК КЛАССА'!B51)),'СПИСОК КЛАССА'!B51,"")</f>
      </c>
      <c r="D55" s="163">
        <f>IF(NOT(ISBLANK('СПИСОК КЛАССА'!C51)),IF($A55=1,'СПИСОК КЛАССА'!C51,"УЧЕНИК НЕ ВЫПОЛНЯЛ РАБОТУ"),"")</f>
      </c>
      <c r="E55" s="163">
        <v>2</v>
      </c>
      <c r="F55" s="159"/>
      <c r="G55" s="159"/>
      <c r="H55" s="160"/>
      <c r="I55" s="159"/>
      <c r="J55" s="159"/>
      <c r="K55" s="160"/>
      <c r="L55" s="160"/>
      <c r="M55" s="161"/>
      <c r="N55" s="161"/>
      <c r="O55" s="161"/>
      <c r="P55" s="161"/>
      <c r="Q55" s="161"/>
      <c r="R55" s="160"/>
      <c r="S55" s="160"/>
      <c r="T55" s="160"/>
      <c r="U55" s="160"/>
      <c r="V55" s="161"/>
      <c r="W55" s="161"/>
      <c r="X55" s="160"/>
      <c r="Y55" s="160"/>
      <c r="Z55" s="160"/>
      <c r="AA55" s="160"/>
      <c r="AB55" s="181">
        <f t="shared" si="28"/>
      </c>
      <c r="AC55" s="259">
        <f t="shared" si="4"/>
      </c>
      <c r="AD55" s="24">
        <f t="shared" si="5"/>
        <v>0</v>
      </c>
      <c r="AE55" s="21">
        <f t="shared" si="6"/>
        <v>0</v>
      </c>
      <c r="AF55" s="27">
        <f t="shared" si="7"/>
        <v>0</v>
      </c>
      <c r="AG55" s="21">
        <f t="shared" si="8"/>
        <v>0</v>
      </c>
      <c r="AH55" s="21">
        <f t="shared" si="9"/>
        <v>0</v>
      </c>
      <c r="AI55" s="27">
        <f t="shared" si="10"/>
        <v>0</v>
      </c>
      <c r="AJ55" s="21">
        <f t="shared" si="11"/>
        <v>0</v>
      </c>
      <c r="AK55" s="21">
        <f t="shared" si="12"/>
        <v>0</v>
      </c>
      <c r="AL55" s="27">
        <f t="shared" si="13"/>
        <v>0</v>
      </c>
      <c r="AM55" s="21">
        <f t="shared" si="14"/>
        <v>0</v>
      </c>
      <c r="AN55" s="21">
        <f t="shared" si="15"/>
        <v>0</v>
      </c>
      <c r="AO55" s="21">
        <f t="shared" si="16"/>
        <v>0</v>
      </c>
      <c r="AP55" s="27">
        <f t="shared" si="17"/>
        <v>0</v>
      </c>
      <c r="AQ55" s="27">
        <f t="shared" si="18"/>
        <v>0</v>
      </c>
      <c r="AR55" s="21">
        <f t="shared" si="19"/>
        <v>0</v>
      </c>
      <c r="AS55" s="27">
        <f t="shared" si="20"/>
        <v>0</v>
      </c>
      <c r="AT55" s="27">
        <f t="shared" si="21"/>
        <v>0</v>
      </c>
      <c r="AU55" s="27">
        <f t="shared" si="22"/>
        <v>0</v>
      </c>
      <c r="AV55" s="27">
        <f t="shared" si="23"/>
        <v>0</v>
      </c>
      <c r="AW55" s="27">
        <f t="shared" si="24"/>
        <v>0</v>
      </c>
      <c r="AX55" s="27">
        <f t="shared" si="25"/>
        <v>0</v>
      </c>
      <c r="AY55" s="27">
        <f t="shared" si="26"/>
        <v>0</v>
      </c>
      <c r="AZ55" s="33">
        <f t="shared" si="27"/>
        <v>0</v>
      </c>
      <c r="BA55" s="6"/>
      <c r="BB55" s="6"/>
      <c r="BC55" s="6"/>
      <c r="BD55" s="6"/>
      <c r="BG55">
        <v>1256</v>
      </c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</row>
    <row r="56" spans="1:99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F56" s="6"/>
      <c r="BG56">
        <v>12567</v>
      </c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</row>
    <row r="57" spans="1:99" ht="12.75">
      <c r="A57" s="6"/>
      <c r="B57" s="6"/>
      <c r="C57" s="6"/>
      <c r="D57" s="6"/>
      <c r="E57" s="6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F57" s="6"/>
      <c r="BG57">
        <v>125678</v>
      </c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</row>
    <row r="58" spans="1:99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F58" s="6"/>
      <c r="BG58">
        <v>12568</v>
      </c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</row>
    <row r="59" spans="1:99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F59" s="6"/>
      <c r="BG59">
        <v>1257</v>
      </c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</row>
    <row r="60" spans="1:99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F60" s="6"/>
      <c r="BG60">
        <v>12578</v>
      </c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</row>
    <row r="61" spans="1:99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F61" s="6"/>
      <c r="BG61">
        <v>1258</v>
      </c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</row>
    <row r="62" spans="1:99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F62" s="6"/>
      <c r="BG62">
        <v>126</v>
      </c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</row>
    <row r="63" spans="1:99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F63" s="6"/>
      <c r="BG63">
        <v>1267</v>
      </c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</row>
    <row r="64" spans="1:99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F64" s="6"/>
      <c r="BG64">
        <v>12678</v>
      </c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</row>
    <row r="65" spans="1:99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F65" s="6"/>
      <c r="BG65">
        <v>1268</v>
      </c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</row>
    <row r="66" spans="1:99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F66" s="6"/>
      <c r="BG66">
        <v>127</v>
      </c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</row>
    <row r="67" spans="1:99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F67" s="6"/>
      <c r="BG67">
        <v>1278</v>
      </c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</row>
    <row r="68" spans="1:99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F68" s="6"/>
      <c r="BG68">
        <v>128</v>
      </c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</row>
    <row r="69" spans="1:99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F69" s="6"/>
      <c r="BG69">
        <v>13</v>
      </c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</row>
    <row r="70" spans="1:99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F70" s="6"/>
      <c r="BG70">
        <v>134</v>
      </c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</row>
    <row r="71" spans="1:99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F71" s="6"/>
      <c r="BG71">
        <v>1345</v>
      </c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</row>
    <row r="72" spans="1:99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F72" s="6"/>
      <c r="BG72">
        <v>13456</v>
      </c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</row>
    <row r="73" spans="1:99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F73" s="6"/>
      <c r="BG73">
        <v>134567</v>
      </c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</row>
    <row r="74" spans="1:99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F74" s="6"/>
      <c r="BG74">
        <v>1345678</v>
      </c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</row>
    <row r="75" spans="1:9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F75" s="6"/>
      <c r="BG75">
        <v>134568</v>
      </c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</row>
    <row r="76" spans="1:9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F76" s="6"/>
      <c r="BG76">
        <v>13457</v>
      </c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</row>
    <row r="77" spans="1:9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F77" s="6"/>
      <c r="BG77">
        <v>134578</v>
      </c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</row>
    <row r="78" spans="1:9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F78" s="6"/>
      <c r="BG78">
        <v>13458</v>
      </c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</row>
    <row r="79" spans="1:9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F79" s="6"/>
      <c r="BG79">
        <v>1346</v>
      </c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</row>
    <row r="80" spans="1:9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F80" s="6"/>
      <c r="BG80">
        <v>13467</v>
      </c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</row>
    <row r="81" spans="1:9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F81" s="6"/>
      <c r="BG81">
        <v>134678</v>
      </c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</row>
    <row r="82" spans="1:9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F82" s="6"/>
      <c r="BG82">
        <v>13468</v>
      </c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</row>
    <row r="83" spans="1:9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F83" s="6"/>
      <c r="BG83">
        <v>1347</v>
      </c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</row>
    <row r="84" spans="1:9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F84" s="6"/>
      <c r="BG84">
        <v>13478</v>
      </c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</row>
    <row r="85" spans="1:9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F85" s="6"/>
      <c r="BG85">
        <v>1348</v>
      </c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</row>
    <row r="86" spans="1:9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F86" s="6"/>
      <c r="BG86">
        <v>135</v>
      </c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</row>
    <row r="87" spans="1:9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F87" s="6"/>
      <c r="BG87">
        <v>1356</v>
      </c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</row>
    <row r="88" spans="1:9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F88" s="6"/>
      <c r="BG88">
        <v>13567</v>
      </c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</row>
    <row r="89" spans="1:9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F89" s="6"/>
      <c r="BG89">
        <v>135678</v>
      </c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</row>
    <row r="90" spans="1:9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F90" s="6"/>
      <c r="BG90">
        <v>13568</v>
      </c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</row>
    <row r="91" spans="1:9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F91" s="6"/>
      <c r="BG91">
        <v>1357</v>
      </c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</row>
    <row r="92" spans="1:9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F92" s="6"/>
      <c r="BG92">
        <v>13578</v>
      </c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</row>
    <row r="93" spans="1:9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F93" s="6"/>
      <c r="BG93">
        <v>1358</v>
      </c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</row>
    <row r="94" spans="1:9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F94" s="6"/>
      <c r="BG94">
        <v>136</v>
      </c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</row>
    <row r="95" spans="1:9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F95" s="6"/>
      <c r="BG95">
        <v>1367</v>
      </c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</row>
    <row r="96" spans="1:9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F96" s="6"/>
      <c r="BG96">
        <v>13678</v>
      </c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</row>
    <row r="97" spans="1:9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F97" s="6"/>
      <c r="BG97">
        <v>1368</v>
      </c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</row>
    <row r="98" spans="1:9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F98" s="6"/>
      <c r="BG98">
        <v>137</v>
      </c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</row>
    <row r="99" spans="1:9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F99" s="6"/>
      <c r="BG99">
        <v>1378</v>
      </c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</row>
    <row r="100" spans="1:9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F100" s="6"/>
      <c r="BG100">
        <v>138</v>
      </c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</row>
    <row r="101" spans="1:9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F101" s="6"/>
      <c r="BG101">
        <v>14</v>
      </c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</row>
    <row r="102" spans="1:9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F102" s="6"/>
      <c r="BG102">
        <v>145</v>
      </c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</row>
    <row r="103" spans="1:9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F103" s="6"/>
      <c r="BG103">
        <v>1456</v>
      </c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</row>
    <row r="104" spans="1:9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F104" s="6"/>
      <c r="BG104">
        <v>14567</v>
      </c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</row>
    <row r="105" spans="1:9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F105" s="6"/>
      <c r="BG105">
        <v>145678</v>
      </c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</row>
    <row r="106" spans="1:9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F106" s="6"/>
      <c r="BG106">
        <v>14568</v>
      </c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</row>
    <row r="107" spans="1:9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F107" s="6"/>
      <c r="BG107">
        <v>1457</v>
      </c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</row>
    <row r="108" spans="1:9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F108" s="6"/>
      <c r="BG108">
        <v>14578</v>
      </c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</row>
    <row r="109" spans="1:9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F109" s="6"/>
      <c r="BG109">
        <v>1458</v>
      </c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</row>
    <row r="110" spans="1:9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F110" s="6"/>
      <c r="BG110">
        <v>146</v>
      </c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</row>
    <row r="111" spans="1:9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F111" s="6"/>
      <c r="BG111">
        <v>1467</v>
      </c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</row>
    <row r="112" spans="1:9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F112" s="6"/>
      <c r="BG112">
        <v>14678</v>
      </c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</row>
    <row r="113" spans="1:9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F113" s="6"/>
      <c r="BG113">
        <v>1468</v>
      </c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</row>
    <row r="114" spans="1:9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F114" s="6"/>
      <c r="BG114">
        <v>147</v>
      </c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</row>
    <row r="115" spans="1:9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F115" s="6"/>
      <c r="BG115">
        <v>1478</v>
      </c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</row>
    <row r="116" spans="1:9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F116" s="6"/>
      <c r="BG116">
        <v>148</v>
      </c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</row>
    <row r="117" spans="1:9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F117" s="6"/>
      <c r="BG117">
        <v>15</v>
      </c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</row>
    <row r="118" spans="1:9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F118" s="6"/>
      <c r="BG118">
        <v>156</v>
      </c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</row>
    <row r="119" spans="1:9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F119" s="6"/>
      <c r="BG119">
        <v>1567</v>
      </c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</row>
    <row r="120" spans="1:9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F120" s="6"/>
      <c r="BG120">
        <v>15678</v>
      </c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</row>
    <row r="121" spans="1:9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F121" s="6"/>
      <c r="BG121">
        <v>1568</v>
      </c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</row>
    <row r="122" spans="1:9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F122" s="6"/>
      <c r="BG122">
        <v>157</v>
      </c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</row>
    <row r="123" spans="1:9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F123" s="6"/>
      <c r="BG123">
        <v>1578</v>
      </c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</row>
    <row r="124" spans="1:9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F124" s="6"/>
      <c r="BG124">
        <v>158</v>
      </c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</row>
    <row r="125" spans="1:99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F125" s="6"/>
      <c r="BG125">
        <v>16</v>
      </c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</row>
    <row r="126" spans="1:99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F126" s="6"/>
      <c r="BG126">
        <v>167</v>
      </c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</row>
    <row r="127" spans="1:99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F127" s="6"/>
      <c r="BG127">
        <v>1678</v>
      </c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</row>
    <row r="128" spans="1:99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F128" s="6"/>
      <c r="BG128">
        <v>168</v>
      </c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</row>
    <row r="129" spans="1:9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F129" s="6"/>
      <c r="BG129">
        <v>17</v>
      </c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</row>
    <row r="130" spans="1:99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F130" s="6"/>
      <c r="BG130">
        <v>178</v>
      </c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</row>
    <row r="131" spans="1:99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F131" s="6"/>
      <c r="BG131">
        <v>18</v>
      </c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</row>
    <row r="132" spans="1:99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F132" s="6"/>
      <c r="BG132">
        <v>2</v>
      </c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</row>
    <row r="133" spans="1:99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F133" s="6"/>
      <c r="BG133">
        <v>23</v>
      </c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</row>
    <row r="134" spans="1:99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F134" s="6"/>
      <c r="BG134">
        <v>234</v>
      </c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</row>
    <row r="135" spans="1:99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F135" s="6"/>
      <c r="BG135">
        <v>2345</v>
      </c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</row>
    <row r="136" spans="1:99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F136" s="6"/>
      <c r="BG136">
        <v>23456</v>
      </c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</row>
    <row r="137" spans="1:99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F137" s="6"/>
      <c r="BG137">
        <v>234567</v>
      </c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</row>
    <row r="138" spans="1:99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F138" s="6"/>
      <c r="BG138">
        <v>2345678</v>
      </c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</row>
    <row r="139" spans="1:9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F139" s="6"/>
      <c r="BG139">
        <v>234568</v>
      </c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</row>
    <row r="140" spans="1:99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F140" s="6"/>
      <c r="BG140">
        <v>23457</v>
      </c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</row>
    <row r="141" spans="1:99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F141" s="6"/>
      <c r="BG141">
        <v>234578</v>
      </c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</row>
    <row r="142" spans="1:9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F142" s="6"/>
      <c r="BG142">
        <v>23458</v>
      </c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</row>
    <row r="143" spans="1:9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F143" s="6"/>
      <c r="BG143">
        <v>2346</v>
      </c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</row>
    <row r="144" spans="1:9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F144" s="6"/>
      <c r="BG144">
        <v>23467</v>
      </c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</row>
    <row r="145" spans="1:9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F145" s="6"/>
      <c r="BG145">
        <v>234678</v>
      </c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</row>
    <row r="146" spans="1:9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F146" s="6"/>
      <c r="BG146">
        <v>23468</v>
      </c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</row>
    <row r="147" spans="1:9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F147" s="6"/>
      <c r="BG147">
        <v>2347</v>
      </c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</row>
    <row r="148" spans="1:9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F148" s="6"/>
      <c r="BG148">
        <v>23478</v>
      </c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</row>
    <row r="149" spans="1:9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F149" s="6"/>
      <c r="BG149">
        <v>2348</v>
      </c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</row>
    <row r="150" spans="1:9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F150" s="6"/>
      <c r="BG150">
        <v>235</v>
      </c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</row>
    <row r="151" spans="1:9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F151" s="6"/>
      <c r="BG151">
        <v>2356</v>
      </c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</row>
    <row r="152" spans="1:9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F152" s="6"/>
      <c r="BG152">
        <v>23567</v>
      </c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</row>
    <row r="153" spans="1:9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F153" s="6"/>
      <c r="BG153">
        <v>235678</v>
      </c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</row>
    <row r="154" spans="1:9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F154" s="6"/>
      <c r="BG154">
        <v>23568</v>
      </c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</row>
    <row r="155" spans="1:9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F155" s="6"/>
      <c r="BG155">
        <v>2357</v>
      </c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</row>
    <row r="156" spans="1:9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F156" s="6"/>
      <c r="BG156">
        <v>23578</v>
      </c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</row>
    <row r="157" spans="1:9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F157" s="6"/>
      <c r="BG157">
        <v>2358</v>
      </c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</row>
    <row r="158" spans="1:9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F158" s="6"/>
      <c r="BG158">
        <v>236</v>
      </c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</row>
    <row r="159" ht="12.75">
      <c r="BG159">
        <v>2367</v>
      </c>
    </row>
    <row r="160" ht="12.75">
      <c r="BG160">
        <v>23678</v>
      </c>
    </row>
    <row r="161" ht="12.75">
      <c r="BG161">
        <v>2368</v>
      </c>
    </row>
    <row r="162" ht="12.75">
      <c r="BG162">
        <v>237</v>
      </c>
    </row>
    <row r="163" ht="12.75">
      <c r="BG163">
        <v>2378</v>
      </c>
    </row>
    <row r="164" ht="12.75">
      <c r="BG164">
        <v>238</v>
      </c>
    </row>
    <row r="165" ht="12.75">
      <c r="BG165">
        <v>24</v>
      </c>
    </row>
    <row r="166" ht="12.75">
      <c r="BG166">
        <v>245</v>
      </c>
    </row>
    <row r="167" ht="12.75">
      <c r="BG167">
        <v>2456</v>
      </c>
    </row>
    <row r="168" ht="12.75">
      <c r="BG168">
        <v>24567</v>
      </c>
    </row>
    <row r="169" ht="12.75">
      <c r="BG169">
        <v>245678</v>
      </c>
    </row>
    <row r="170" ht="12.75">
      <c r="BG170">
        <v>24568</v>
      </c>
    </row>
    <row r="171" ht="12.75">
      <c r="BG171">
        <v>2457</v>
      </c>
    </row>
    <row r="172" ht="12.75">
      <c r="BG172">
        <v>24578</v>
      </c>
    </row>
    <row r="173" ht="12.75">
      <c r="BG173">
        <v>2458</v>
      </c>
    </row>
    <row r="174" ht="12.75">
      <c r="BG174">
        <v>246</v>
      </c>
    </row>
    <row r="175" ht="12.75">
      <c r="BG175">
        <v>2467</v>
      </c>
    </row>
    <row r="176" ht="12.75">
      <c r="BG176">
        <v>24678</v>
      </c>
    </row>
    <row r="177" ht="12.75">
      <c r="BG177">
        <v>2468</v>
      </c>
    </row>
    <row r="178" ht="12.75">
      <c r="BG178">
        <v>247</v>
      </c>
    </row>
    <row r="179" ht="12.75">
      <c r="BG179">
        <v>2478</v>
      </c>
    </row>
    <row r="180" ht="12.75">
      <c r="BG180">
        <v>248</v>
      </c>
    </row>
    <row r="181" ht="12.75">
      <c r="BG181">
        <v>25</v>
      </c>
    </row>
    <row r="182" ht="12.75">
      <c r="BG182">
        <v>256</v>
      </c>
    </row>
    <row r="183" ht="12.75">
      <c r="BG183">
        <v>2567</v>
      </c>
    </row>
    <row r="184" ht="12.75">
      <c r="BG184">
        <v>25678</v>
      </c>
    </row>
    <row r="185" ht="12.75">
      <c r="BG185">
        <v>2568</v>
      </c>
    </row>
    <row r="186" ht="12.75">
      <c r="BG186">
        <v>257</v>
      </c>
    </row>
    <row r="187" ht="12.75">
      <c r="BG187">
        <v>2578</v>
      </c>
    </row>
    <row r="188" ht="12.75">
      <c r="BG188">
        <v>258</v>
      </c>
    </row>
    <row r="189" ht="12.75">
      <c r="BG189">
        <v>26</v>
      </c>
    </row>
    <row r="190" ht="12.75">
      <c r="BG190">
        <v>267</v>
      </c>
    </row>
    <row r="191" ht="12.75">
      <c r="BG191">
        <v>2678</v>
      </c>
    </row>
    <row r="192" ht="12.75">
      <c r="BG192">
        <v>268</v>
      </c>
    </row>
    <row r="193" ht="12.75">
      <c r="BG193">
        <v>27</v>
      </c>
    </row>
    <row r="194" ht="12.75">
      <c r="BG194">
        <v>278</v>
      </c>
    </row>
    <row r="195" ht="12.75">
      <c r="BG195">
        <v>28</v>
      </c>
    </row>
    <row r="196" ht="12.75">
      <c r="BG196">
        <v>3</v>
      </c>
    </row>
    <row r="197" ht="12.75">
      <c r="BG197">
        <v>34</v>
      </c>
    </row>
    <row r="198" ht="12.75">
      <c r="BG198">
        <v>345</v>
      </c>
    </row>
    <row r="199" ht="12.75">
      <c r="BG199">
        <v>3456</v>
      </c>
    </row>
    <row r="200" ht="12.75">
      <c r="BG200">
        <v>34567</v>
      </c>
    </row>
    <row r="201" ht="12.75">
      <c r="BG201">
        <v>345678</v>
      </c>
    </row>
    <row r="202" ht="12.75">
      <c r="BG202">
        <v>34568</v>
      </c>
    </row>
    <row r="203" ht="12.75">
      <c r="BG203">
        <v>3457</v>
      </c>
    </row>
    <row r="204" ht="12.75">
      <c r="BG204">
        <v>34578</v>
      </c>
    </row>
    <row r="205" ht="12.75">
      <c r="BG205">
        <v>3458</v>
      </c>
    </row>
    <row r="206" ht="12.75">
      <c r="BG206">
        <v>346</v>
      </c>
    </row>
    <row r="207" ht="12.75">
      <c r="BG207">
        <v>3467</v>
      </c>
    </row>
    <row r="208" ht="12.75">
      <c r="BG208">
        <v>34678</v>
      </c>
    </row>
    <row r="209" ht="12.75">
      <c r="BG209">
        <v>3468</v>
      </c>
    </row>
    <row r="210" ht="12.75">
      <c r="BG210">
        <v>347</v>
      </c>
    </row>
    <row r="211" ht="12.75">
      <c r="BG211">
        <v>3478</v>
      </c>
    </row>
    <row r="212" ht="12.75">
      <c r="BG212">
        <v>348</v>
      </c>
    </row>
    <row r="213" ht="12.75">
      <c r="BG213">
        <v>35</v>
      </c>
    </row>
    <row r="214" ht="12.75">
      <c r="BG214">
        <v>356</v>
      </c>
    </row>
    <row r="215" ht="12.75">
      <c r="BG215">
        <v>3567</v>
      </c>
    </row>
    <row r="216" ht="12.75">
      <c r="BG216">
        <v>35678</v>
      </c>
    </row>
    <row r="217" ht="12.75">
      <c r="BG217">
        <v>3568</v>
      </c>
    </row>
    <row r="218" ht="12.75">
      <c r="BG218">
        <v>357</v>
      </c>
    </row>
    <row r="219" ht="12.75">
      <c r="BG219">
        <v>3578</v>
      </c>
    </row>
    <row r="220" ht="12.75">
      <c r="BG220">
        <v>358</v>
      </c>
    </row>
    <row r="221" ht="12.75">
      <c r="BG221">
        <v>36</v>
      </c>
    </row>
    <row r="222" ht="12.75">
      <c r="BG222">
        <v>367</v>
      </c>
    </row>
    <row r="223" ht="12.75">
      <c r="BG223">
        <v>3678</v>
      </c>
    </row>
    <row r="224" ht="12.75">
      <c r="BG224">
        <v>368</v>
      </c>
    </row>
    <row r="225" ht="12.75">
      <c r="BG225">
        <v>37</v>
      </c>
    </row>
    <row r="226" ht="12.75">
      <c r="BG226">
        <v>378</v>
      </c>
    </row>
    <row r="227" ht="12.75">
      <c r="BG227">
        <v>38</v>
      </c>
    </row>
    <row r="228" ht="12.75">
      <c r="BG228">
        <v>4</v>
      </c>
    </row>
    <row r="229" ht="12.75">
      <c r="BG229">
        <v>45</v>
      </c>
    </row>
    <row r="230" ht="12.75">
      <c r="BG230">
        <v>456</v>
      </c>
    </row>
    <row r="231" ht="12.75">
      <c r="BG231">
        <v>4567</v>
      </c>
    </row>
    <row r="232" ht="12.75">
      <c r="BG232">
        <v>45678</v>
      </c>
    </row>
    <row r="233" ht="12.75">
      <c r="BG233">
        <v>4568</v>
      </c>
    </row>
    <row r="234" ht="12.75">
      <c r="BG234">
        <v>457</v>
      </c>
    </row>
    <row r="235" ht="12.75">
      <c r="BG235">
        <v>4578</v>
      </c>
    </row>
    <row r="236" ht="12.75">
      <c r="BG236">
        <v>458</v>
      </c>
    </row>
    <row r="237" ht="12.75">
      <c r="BG237">
        <v>46</v>
      </c>
    </row>
    <row r="238" ht="12.75">
      <c r="BG238">
        <v>467</v>
      </c>
    </row>
    <row r="239" ht="12.75">
      <c r="BG239">
        <v>4678</v>
      </c>
    </row>
    <row r="240" ht="12.75">
      <c r="BG240">
        <v>468</v>
      </c>
    </row>
    <row r="241" ht="12.75">
      <c r="BG241">
        <v>47</v>
      </c>
    </row>
    <row r="242" ht="12.75">
      <c r="BG242">
        <v>478</v>
      </c>
    </row>
    <row r="243" ht="12.75">
      <c r="BG243">
        <v>48</v>
      </c>
    </row>
    <row r="244" ht="12.75">
      <c r="BG244">
        <v>5</v>
      </c>
    </row>
    <row r="245" ht="12.75">
      <c r="BG245">
        <v>56</v>
      </c>
    </row>
    <row r="246" ht="12.75">
      <c r="BG246">
        <v>567</v>
      </c>
    </row>
    <row r="247" ht="12.75">
      <c r="BG247">
        <v>5678</v>
      </c>
    </row>
    <row r="248" ht="12.75">
      <c r="BG248">
        <v>568</v>
      </c>
    </row>
    <row r="249" ht="12.75">
      <c r="BG249">
        <v>57</v>
      </c>
    </row>
    <row r="250" ht="12.75">
      <c r="BG250">
        <v>578</v>
      </c>
    </row>
    <row r="251" ht="12.75">
      <c r="BG251">
        <v>58</v>
      </c>
    </row>
    <row r="252" ht="12.75">
      <c r="BG252">
        <v>6</v>
      </c>
    </row>
    <row r="253" ht="12.75">
      <c r="BG253">
        <v>67</v>
      </c>
    </row>
    <row r="254" ht="12.75">
      <c r="BG254">
        <v>678</v>
      </c>
    </row>
    <row r="255" ht="12.75">
      <c r="BG255">
        <v>68</v>
      </c>
    </row>
    <row r="256" ht="12.75">
      <c r="BG256">
        <v>7</v>
      </c>
    </row>
    <row r="257" ht="12.75">
      <c r="BG257">
        <v>78</v>
      </c>
    </row>
    <row r="258" ht="12.75">
      <c r="BG258">
        <v>8</v>
      </c>
    </row>
    <row r="259" ht="12.75">
      <c r="BG259" s="1" t="s">
        <v>61</v>
      </c>
    </row>
  </sheetData>
  <sheetProtection password="C455" sheet="1" objects="1" scenarios="1" selectLockedCells="1"/>
  <protectedRanges>
    <protectedRange sqref="AB6" name="Диапазон1"/>
    <protectedRange sqref="F16:AA55" name="Диапазон2"/>
  </protectedRanges>
  <mergeCells count="15">
    <mergeCell ref="V2:W2"/>
    <mergeCell ref="N2:O2"/>
    <mergeCell ref="D2:F2"/>
    <mergeCell ref="K2:L2"/>
    <mergeCell ref="G4:X4"/>
    <mergeCell ref="N6:R6"/>
    <mergeCell ref="P2:Q2"/>
    <mergeCell ref="I2:J2"/>
    <mergeCell ref="D9:D11"/>
    <mergeCell ref="B9:B15"/>
    <mergeCell ref="C9:C15"/>
    <mergeCell ref="B8:AC8"/>
    <mergeCell ref="F9:AA10"/>
    <mergeCell ref="AC9:AC15"/>
    <mergeCell ref="AB9:AB15"/>
  </mergeCells>
  <conditionalFormatting sqref="G2">
    <cfRule type="expression" priority="2" dxfId="0" stopIfTrue="1">
      <formula>ISBLANK(G2)</formula>
    </cfRule>
  </conditionalFormatting>
  <conditionalFormatting sqref="AD15:AY15">
    <cfRule type="expression" priority="3" dxfId="0" stopIfTrue="1">
      <formula>AND(OR($C15&lt;&gt;"",$D15&lt;&gt;""),$A15=1,ISBLANK(AD15))</formula>
    </cfRule>
  </conditionalFormatting>
  <conditionalFormatting sqref="AB6:AD6">
    <cfRule type="cellIs" priority="4" dxfId="7" operator="equal" stopIfTrue="1">
      <formula>"НЕТ"</formula>
    </cfRule>
  </conditionalFormatting>
  <conditionalFormatting sqref="F16:AA55">
    <cfRule type="expression" priority="1" dxfId="7" stopIfTrue="1">
      <formula>AND(OR($C16&lt;&gt;"",$D16&lt;&gt;""),$A16=1,ISBLANK(F16))</formula>
    </cfRule>
  </conditionalFormatting>
  <dataValidations count="25">
    <dataValidation allowBlank="1" showInputMessage="1" showErrorMessage="1" promptTitle="Номер варианта" prompt="Возможние варианты: 1 и 2" sqref="AD15:AY15"/>
    <dataValidation type="list" operator="equal" allowBlank="1" showInputMessage="1" showErrorMessage="1" prompt="После внесения в таблицу данных для всех учащихся, принимавших участие в тестировании, выберите &quot;Да&quot;" sqref="AB6:AD6">
      <formula1>"ДА,НЕТ"</formula1>
    </dataValidation>
    <dataValidation type="custom" allowBlank="1" showInputMessage="1" showErrorMessage="1" sqref="AJ5">
      <formula1>OR(2,6)</formula1>
    </dataValidation>
    <dataValidation type="list" allowBlank="1" showDropDown="1" showInputMessage="1" showErrorMessage="1" promptTitle="6. Балл за выполнение задания" prompt="Возможные значения: 0, 1 и 2.&#10;Если ученик не дал ответа, введите N." sqref="K16:K55">
      <formula1>"0,1,2,N"</formula1>
    </dataValidation>
    <dataValidation type="list" allowBlank="1" showDropDown="1" showInputMessage="1" showErrorMessage="1" promptTitle="14. Балл за выполнение задания" prompt="Возможные значения: 0 и 1.&#10;Если ученик не дал ответа, введите N." sqref="S16:S55">
      <formula1>"0,1,N"</formula1>
    </dataValidation>
    <dataValidation type="list" allowBlank="1" showDropDown="1" showInputMessage="1" showErrorMessage="1" promptTitle="18. Балл за выполнение задания" prompt="Возможные значения: 0 и 1.&#10;Если ученик не дал ответа, введите N." sqref="Y16:Y55">
      <formula1>"0,1,N"</formula1>
    </dataValidation>
    <dataValidation type="list" allowBlank="1" showDropDown="1" showInputMessage="1" showErrorMessage="1" promptTitle="20. Балл за выполнение задания" prompt="Возможные значения: 0, 1 и 2.&#10;Если ученик не дал ответа, введите N." sqref="AA16:AA55">
      <formula1>"0,1,2,N"</formula1>
    </dataValidation>
    <dataValidation type="list" allowBlank="1" showDropDown="1" showInputMessage="1" showErrorMessage="1" promptTitle="19. Балл за выполнение задания" prompt="Возможные значения: 0 и 1.&#10;Если ученик не дал ответа, введите N." sqref="Z16:Z55">
      <formula1>"0,1,N"</formula1>
    </dataValidation>
    <dataValidation type="list" allowBlank="1" showDropDown="1" showInputMessage="1" showErrorMessage="1" promptTitle="4. Балл за выполнение задания." prompt="Возможные значения: 0 и 1.&#10;Если ученик не дал ответа, введите N." sqref="I16:I55">
      <formula1>"0,1,N"</formula1>
    </dataValidation>
    <dataValidation type="list" allowBlank="1" showDropDown="1" showInputMessage="1" showErrorMessage="1" promptTitle="10. Балл за выполнение задания." prompt="Возможные значения: 0 и 1.&#10;Если ученик не дал ответа, введите N." sqref="O16:O55">
      <formula1>"0,1,N"</formula1>
    </dataValidation>
    <dataValidation type="list" allowBlank="1" showDropDown="1" showInputMessage="1" showErrorMessage="1" promptTitle="11. Балл за выполнение задания." prompt="Возможные значения: 0 и 1.&#10;Если ученик не дал ответа, введите N." sqref="P16:P55">
      <formula1>"0,1,N"</formula1>
    </dataValidation>
    <dataValidation type="list" allowBlank="1" showDropDown="1" showInputMessage="1" showErrorMessage="1" promptTitle="8. Балл за выполнение задания." prompt="Возможные значения: 0 и 1.&#10;Если ученик не дал ответа, введите N." sqref="M16:M55">
      <formula1>"0,1,N"</formula1>
    </dataValidation>
    <dataValidation type="list" allowBlank="1" showDropDown="1" showInputMessage="1" showErrorMessage="1" promptTitle="12. Балл за выполнение задания." prompt="Возможные значения: 0 и 1.&#10;Если ученик не дал ответа, введите N." sqref="Q16:Q55">
      <formula1>"0,1,N"</formula1>
    </dataValidation>
    <dataValidation type="list" allowBlank="1" showDropDown="1" showInputMessage="1" showErrorMessage="1" promptTitle="9. Балл за выполнение задания." prompt="Возможные значения: 0 и 1.&#10;Если ученик не дал ответа, введите N." sqref="N16:N55">
      <formula1>"0,1,N"</formula1>
    </dataValidation>
    <dataValidation type="list" allowBlank="1" showDropDown="1" showInputMessage="1" showErrorMessage="1" promptTitle="5. Балл за выполнение задания." prompt="Возможные значения: 0 и 1.&#10;Если ученик не дал ответа, введите N." sqref="J16:J55">
      <formula1>"0,1,N"</formula1>
    </dataValidation>
    <dataValidation type="list" allowBlank="1" showDropDown="1" showInputMessage="1" showErrorMessage="1" promptTitle="3. Балл за выполнение задания" prompt="Возможные значения: 0,1 и 2.&#10;Если ученик не дал ответа, введите N." sqref="H16:H55">
      <formula1>"0,1,2,N"</formula1>
    </dataValidation>
    <dataValidation type="list" allowBlank="1" showDropDown="1" showInputMessage="1" showErrorMessage="1" promptTitle="2.Балл за выполнение задания." prompt="Возможные значения: 0 и 1.&#10;Если ученик не дал ответа, введите N." sqref="G16:G55">
      <formula1>"0,1,N"</formula1>
    </dataValidation>
    <dataValidation type="list" allowBlank="1" showDropDown="1" showInputMessage="1" showErrorMessage="1" promptTitle="1.Балл за выполнение задания." prompt="Возможные значения: 0 и 1.&#10;Если ученик не дал ответа, введите N." sqref="F16:F55">
      <formula1>"0,1,N"</formula1>
    </dataValidation>
    <dataValidation type="list" allowBlank="1" showDropDown="1" showInputMessage="1" showErrorMessage="1" promptTitle="7. Балл за выполнение задания" prompt="Возможные значения: 0 и 1.&#10;Если ученик не дал ответа, введите N." sqref="L16:L55">
      <formula1>"0,1,N"</formula1>
    </dataValidation>
    <dataValidation type="list" allowBlank="1" showDropDown="1" showInputMessage="1" showErrorMessage="1" promptTitle="17.3 Балл за выполнение задания" prompt="Возможные значения: 0 и 1.&#10;Если ученик не дал ответа, введите N." sqref="X16:X55">
      <formula1>"0,1,N"</formula1>
    </dataValidation>
    <dataValidation type="list" allowBlank="1" showDropDown="1" showInputMessage="1" showErrorMessage="1" promptTitle="13. Балл за выполнение задания" prompt="Возможные значения: 0,1 и 2.&#10;Если ученик не дал ответа, введите N." sqref="R16:R55">
      <formula1>"0,1,2,N"</formula1>
    </dataValidation>
    <dataValidation type="list" allowBlank="1" showDropDown="1" showInputMessage="1" showErrorMessage="1" promptTitle="15. Балл за выполнение задания" prompt="Возможные значения: 0 и 1.&#10;Если ученик не дал ответа, введите N." sqref="T16:T55">
      <formula1>"0,1,N"</formula1>
    </dataValidation>
    <dataValidation type="list" allowBlank="1" showDropDown="1" showInputMessage="1" showErrorMessage="1" promptTitle="16. Балл за выполнение задания" prompt="Возможные значения: 0,1 и 2.&#10;Если ученик не дал ответа, введите N." sqref="U16:U55">
      <formula1>"0,1,2,N"</formula1>
    </dataValidation>
    <dataValidation type="list" allowBlank="1" showDropDown="1" showInputMessage="1" showErrorMessage="1" promptTitle="17.1 Балл за выполнение задания." prompt="Возможные значения: 0 и 1.&#10;Если ученик не дал ответа, введите N." sqref="V16:V55">
      <formula1>"0,1,N"</formula1>
    </dataValidation>
    <dataValidation type="list" allowBlank="1" showDropDown="1" showInputMessage="1" showErrorMessage="1" promptTitle="17.2 Балл за выполнение задания." prompt="Возможные значения: 0 и 1.&#10;Если ученик не дал ответа, введите N.." sqref="W16:W55">
      <formula1>"0,1,N"</formula1>
    </dataValidation>
  </dataValidations>
  <printOptions/>
  <pageMargins left="0.15748031496062992" right="0.1968503937007874" top="0.5511811023622047" bottom="0.15748031496062992" header="0.15748031496062992" footer="0.5118110236220472"/>
  <pageSetup fitToHeight="0" fitToWidth="0" horizontalDpi="600" verticalDpi="600" orientation="landscape" paperSize="9" scale="90" r:id="rId1"/>
  <headerFooter alignWithMargins="0">
    <oddHeader>&amp;CКГБУ "Региональный центр оценки качества образования"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S158"/>
  <sheetViews>
    <sheetView view="pageLayout" zoomScaleNormal="86" workbookViewId="0" topLeftCell="F16">
      <selection activeCell="F26" sqref="F26"/>
    </sheetView>
  </sheetViews>
  <sheetFormatPr defaultColWidth="9.00390625" defaultRowHeight="12.75"/>
  <cols>
    <col min="1" max="1" width="2.125" style="1" hidden="1" customWidth="1"/>
    <col min="2" max="2" width="6.375" style="1" hidden="1" customWidth="1"/>
    <col min="3" max="3" width="4.25390625" style="1" bestFit="1" customWidth="1"/>
    <col min="4" max="4" width="36.625" style="1" customWidth="1"/>
    <col min="5" max="5" width="5.125" style="1" hidden="1" customWidth="1"/>
    <col min="6" max="6" width="4.625" style="1" customWidth="1"/>
    <col min="7" max="7" width="4.875" style="1" customWidth="1"/>
    <col min="8" max="8" width="4.25390625" style="1" customWidth="1"/>
    <col min="9" max="9" width="5.375" style="1" customWidth="1"/>
    <col min="10" max="10" width="5.25390625" style="1" customWidth="1"/>
    <col min="11" max="11" width="4.875" style="1" customWidth="1"/>
    <col min="12" max="12" width="4.625" style="1" customWidth="1"/>
    <col min="13" max="13" width="5.25390625" style="1" customWidth="1"/>
    <col min="14" max="14" width="4.375" style="1" customWidth="1"/>
    <col min="15" max="15" width="4.875" style="1" customWidth="1"/>
    <col min="16" max="16" width="5.125" style="1" customWidth="1"/>
    <col min="17" max="17" width="4.875" style="1" customWidth="1"/>
    <col min="18" max="18" width="5.375" style="1" customWidth="1"/>
    <col min="19" max="19" width="5.875" style="1" customWidth="1"/>
    <col min="20" max="20" width="5.625" style="1" customWidth="1"/>
    <col min="21" max="21" width="4.125" style="1" customWidth="1"/>
    <col min="22" max="22" width="4.375" style="1" customWidth="1"/>
    <col min="23" max="23" width="4.75390625" style="1" customWidth="1"/>
    <col min="24" max="24" width="4.625" style="1" customWidth="1"/>
    <col min="25" max="25" width="4.375" style="1" customWidth="1"/>
    <col min="26" max="26" width="5.125" style="1" customWidth="1"/>
    <col min="27" max="27" width="5.00390625" style="1" customWidth="1"/>
    <col min="28" max="28" width="4.875" style="1" customWidth="1"/>
    <col min="29" max="29" width="8.00390625" style="1" customWidth="1"/>
    <col min="30" max="30" width="5.875" style="1" hidden="1" customWidth="1"/>
    <col min="31" max="31" width="8.375" style="1" hidden="1" customWidth="1"/>
    <col min="32" max="32" width="4.25390625" style="1" hidden="1" customWidth="1"/>
    <col min="33" max="33" width="4.625" style="1" hidden="1" customWidth="1"/>
    <col min="34" max="34" width="5.375" style="1" hidden="1" customWidth="1"/>
    <col min="35" max="35" width="3.75390625" style="1" hidden="1" customWidth="1"/>
    <col min="36" max="36" width="4.125" style="1" hidden="1" customWidth="1"/>
    <col min="37" max="39" width="4.75390625" style="1" hidden="1" customWidth="1"/>
    <col min="40" max="40" width="6.00390625" style="1" hidden="1" customWidth="1"/>
    <col min="41" max="43" width="4.875" style="1" hidden="1" customWidth="1"/>
    <col min="44" max="46" width="6.375" style="1" hidden="1" customWidth="1"/>
    <col min="47" max="47" width="6.00390625" style="1" hidden="1" customWidth="1"/>
    <col min="48" max="50" width="4.75390625" style="1" hidden="1" customWidth="1"/>
    <col min="51" max="51" width="6.75390625" style="1" hidden="1" customWidth="1"/>
    <col min="52" max="52" width="2.00390625" style="1" hidden="1" customWidth="1"/>
    <col min="53" max="57" width="4.75390625" style="1" customWidth="1"/>
    <col min="58" max="16384" width="9.125" style="1" customWidth="1"/>
  </cols>
  <sheetData>
    <row r="1" spans="1:97" ht="17.25" customHeight="1">
      <c r="A1" s="103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</row>
    <row r="2" spans="1:97" ht="30.75" customHeight="1">
      <c r="A2" s="103"/>
      <c r="B2" s="132"/>
      <c r="C2" s="133"/>
      <c r="D2" s="308"/>
      <c r="E2" s="308"/>
      <c r="F2" s="308"/>
      <c r="G2" s="192" t="s">
        <v>207</v>
      </c>
      <c r="H2" s="193"/>
      <c r="I2" s="308" t="s">
        <v>0</v>
      </c>
      <c r="J2" s="308"/>
      <c r="K2" s="314" t="str">
        <f>IF(NOT(ISBLANK('СПИСОК КЛАССА'!G1)),'СПИСОК КЛАССА'!G1,"")</f>
        <v>138034</v>
      </c>
      <c r="L2" s="315"/>
      <c r="M2" s="136"/>
      <c r="N2" s="308" t="s">
        <v>1</v>
      </c>
      <c r="O2" s="308"/>
      <c r="P2" s="314" t="str">
        <f>IF(NOT(ISBLANK('СПИСОК КЛАССА'!I1)),'СПИСОК КЛАССА'!I1,"")</f>
        <v>0402</v>
      </c>
      <c r="Q2" s="315"/>
      <c r="R2" s="136"/>
      <c r="S2" s="136"/>
      <c r="T2" s="136"/>
      <c r="U2" s="136"/>
      <c r="V2" s="293"/>
      <c r="W2" s="293"/>
      <c r="X2" s="137"/>
      <c r="Y2" s="132"/>
      <c r="Z2" s="132"/>
      <c r="AA2" s="132"/>
      <c r="AB2" s="132"/>
      <c r="AC2" s="132"/>
      <c r="AD2" s="6"/>
      <c r="AE2" s="7"/>
      <c r="AF2" s="7"/>
      <c r="AG2" s="7"/>
      <c r="AH2" s="7"/>
      <c r="AI2" s="7"/>
      <c r="AJ2" s="7"/>
      <c r="AK2" s="7"/>
      <c r="AL2" s="7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</row>
    <row r="3" spans="1:97" ht="12.75">
      <c r="A3" s="103"/>
      <c r="B3" s="132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</row>
    <row r="4" spans="1:97" s="3" customFormat="1" ht="27.75" customHeight="1">
      <c r="A4" s="140"/>
      <c r="B4" s="141"/>
      <c r="C4" s="141"/>
      <c r="D4" s="165" t="s">
        <v>288</v>
      </c>
      <c r="E4" s="142"/>
      <c r="F4" s="141"/>
      <c r="G4" s="305" t="str">
        <f>IF(NOT(ISBLANK('СПИСОК КЛАССА'!D3)),'СПИСОК КЛАССА'!D3,"")</f>
        <v>МБОУ СОШ с УИОП №80 г.Хабаровска </v>
      </c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143"/>
      <c r="Z4" s="143"/>
      <c r="AA4" s="143"/>
      <c r="AB4" s="143"/>
      <c r="AC4" s="143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</row>
    <row r="5" spans="1:97" ht="13.5" thickBot="1">
      <c r="A5" s="103"/>
      <c r="B5" s="132"/>
      <c r="C5" s="144"/>
      <c r="D5" s="141"/>
      <c r="E5" s="141"/>
      <c r="F5" s="132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</row>
    <row r="6" spans="1:97" ht="17.25" customHeight="1" thickBot="1">
      <c r="A6" s="103"/>
      <c r="B6" s="132"/>
      <c r="C6" s="132"/>
      <c r="D6" s="145" t="s">
        <v>16</v>
      </c>
      <c r="E6" s="145"/>
      <c r="F6" s="132"/>
      <c r="G6" s="146">
        <f>COUNTA('СПИСОК КЛАССА'!B12:'СПИСОК КЛАССА'!B55)</f>
        <v>22</v>
      </c>
      <c r="H6" s="132"/>
      <c r="I6" s="132"/>
      <c r="J6" s="147"/>
      <c r="K6" s="147"/>
      <c r="L6" s="132"/>
      <c r="M6" s="145" t="s">
        <v>17</v>
      </c>
      <c r="N6" s="295">
        <f>Вариант1!N6</f>
        <v>41382</v>
      </c>
      <c r="O6" s="295"/>
      <c r="P6" s="295"/>
      <c r="Q6" s="295"/>
      <c r="R6" s="295"/>
      <c r="S6" s="139"/>
      <c r="T6" s="139"/>
      <c r="U6" s="139"/>
      <c r="V6" s="139"/>
      <c r="W6" s="103"/>
      <c r="X6" s="103"/>
      <c r="Y6" s="103"/>
      <c r="Z6" s="103"/>
      <c r="AA6" s="148" t="s">
        <v>18</v>
      </c>
      <c r="AB6" s="149" t="s">
        <v>346</v>
      </c>
      <c r="AC6" s="132"/>
      <c r="AD6" s="16"/>
      <c r="AE6" s="6"/>
      <c r="AF6" s="6"/>
      <c r="AG6" s="6"/>
      <c r="AH6" s="6"/>
      <c r="AI6" s="6"/>
      <c r="AJ6" s="6"/>
      <c r="AK6" s="6"/>
      <c r="AL6" s="6"/>
      <c r="AM6" s="6"/>
      <c r="AN6" s="8"/>
      <c r="AO6" s="8"/>
      <c r="AP6" s="8"/>
      <c r="AQ6" s="8"/>
      <c r="AR6" s="8"/>
      <c r="AS6" s="8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</row>
    <row r="7" spans="1:97" ht="12.75">
      <c r="A7" s="103"/>
      <c r="B7" s="132"/>
      <c r="C7" s="151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15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</row>
    <row r="8" spans="1:97" ht="16.5" thickBot="1">
      <c r="A8" s="299" t="s">
        <v>53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6"/>
      <c r="AX8" s="6"/>
      <c r="AY8" s="6"/>
      <c r="AZ8" s="6"/>
      <c r="BA8" s="6"/>
      <c r="BB8" s="6"/>
      <c r="BC8" s="6"/>
      <c r="BD8" s="6"/>
      <c r="BE8" s="6"/>
      <c r="BF8" s="15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</row>
    <row r="9" spans="1:79" ht="15.75" customHeight="1">
      <c r="A9" s="152"/>
      <c r="B9" s="316" t="s">
        <v>2</v>
      </c>
      <c r="C9" s="292" t="s">
        <v>19</v>
      </c>
      <c r="D9" s="289" t="s">
        <v>3</v>
      </c>
      <c r="E9" s="179"/>
      <c r="F9" s="297" t="s">
        <v>26</v>
      </c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302" t="s">
        <v>22</v>
      </c>
      <c r="AC9" s="302" t="s">
        <v>23</v>
      </c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ht="76.5" customHeight="1">
      <c r="A10" s="153"/>
      <c r="B10" s="316"/>
      <c r="C10" s="292"/>
      <c r="D10" s="289"/>
      <c r="E10" s="179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302"/>
      <c r="AC10" s="302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ht="23.25" customHeight="1">
      <c r="A11" s="153"/>
      <c r="B11" s="316"/>
      <c r="C11" s="292"/>
      <c r="D11" s="289"/>
      <c r="E11" s="179"/>
      <c r="F11" s="183">
        <v>1</v>
      </c>
      <c r="G11" s="183">
        <v>2</v>
      </c>
      <c r="H11" s="183">
        <v>3</v>
      </c>
      <c r="I11" s="183">
        <v>4</v>
      </c>
      <c r="J11" s="183">
        <v>5</v>
      </c>
      <c r="K11" s="183">
        <v>6</v>
      </c>
      <c r="L11" s="183">
        <v>7</v>
      </c>
      <c r="M11" s="183">
        <v>8</v>
      </c>
      <c r="N11" s="183">
        <v>9</v>
      </c>
      <c r="O11" s="183">
        <v>10</v>
      </c>
      <c r="P11" s="183">
        <v>11</v>
      </c>
      <c r="Q11" s="183">
        <v>12</v>
      </c>
      <c r="R11" s="184" t="s">
        <v>55</v>
      </c>
      <c r="S11" s="184" t="s">
        <v>56</v>
      </c>
      <c r="T11" s="184" t="s">
        <v>57</v>
      </c>
      <c r="U11" s="183">
        <v>14</v>
      </c>
      <c r="V11" s="183">
        <v>15</v>
      </c>
      <c r="W11" s="183">
        <v>16</v>
      </c>
      <c r="X11" s="183">
        <v>17</v>
      </c>
      <c r="Y11" s="183">
        <v>18</v>
      </c>
      <c r="Z11" s="183">
        <v>19</v>
      </c>
      <c r="AA11" s="183">
        <v>20</v>
      </c>
      <c r="AB11" s="302"/>
      <c r="AC11" s="302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1:79" ht="14.25" hidden="1">
      <c r="A12" s="153"/>
      <c r="B12" s="316"/>
      <c r="C12" s="292"/>
      <c r="D12" s="179"/>
      <c r="E12" s="179"/>
      <c r="F12" s="189"/>
      <c r="G12" s="189"/>
      <c r="H12" s="189">
        <f>COUNTIF(H16:H55,2)</f>
        <v>2</v>
      </c>
      <c r="I12" s="189"/>
      <c r="J12" s="189"/>
      <c r="K12" s="189">
        <f>COUNTIF(K16:K55,2)</f>
        <v>2</v>
      </c>
      <c r="L12" s="189"/>
      <c r="M12" s="189"/>
      <c r="N12" s="189"/>
      <c r="O12" s="189"/>
      <c r="P12" s="189"/>
      <c r="Q12" s="189"/>
      <c r="R12" s="190"/>
      <c r="S12" s="190"/>
      <c r="T12" s="190"/>
      <c r="U12" s="189"/>
      <c r="V12" s="189"/>
      <c r="W12" s="189"/>
      <c r="X12" s="189">
        <f>COUNTIF(X16:X55,2)</f>
        <v>3</v>
      </c>
      <c r="Y12" s="189"/>
      <c r="Z12" s="189"/>
      <c r="AA12" s="189">
        <f>COUNTIF(AA16:AA55,2)</f>
        <v>3</v>
      </c>
      <c r="AB12" s="302"/>
      <c r="AC12" s="302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1:79" ht="14.25" hidden="1">
      <c r="A13" s="153"/>
      <c r="B13" s="316"/>
      <c r="C13" s="292"/>
      <c r="D13" s="179" t="s">
        <v>208</v>
      </c>
      <c r="E13" s="179"/>
      <c r="F13" s="191">
        <f>COUNTIF(F16:F55,1)</f>
        <v>4</v>
      </c>
      <c r="G13" s="191">
        <f aca="true" t="shared" si="0" ref="G13:Z13">COUNTIF(G16:G55,1)</f>
        <v>4</v>
      </c>
      <c r="H13" s="191">
        <f>COUNTIF(H16:H55,1)</f>
        <v>2</v>
      </c>
      <c r="I13" s="191">
        <f t="shared" si="0"/>
        <v>4</v>
      </c>
      <c r="J13" s="191">
        <f t="shared" si="0"/>
        <v>4</v>
      </c>
      <c r="K13" s="191">
        <f>COUNTIF(K16:K55,1)</f>
        <v>2</v>
      </c>
      <c r="L13" s="191">
        <f t="shared" si="0"/>
        <v>4</v>
      </c>
      <c r="M13" s="191">
        <f t="shared" si="0"/>
        <v>4</v>
      </c>
      <c r="N13" s="191">
        <f t="shared" si="0"/>
        <v>4</v>
      </c>
      <c r="O13" s="191">
        <f t="shared" si="0"/>
        <v>4</v>
      </c>
      <c r="P13" s="191">
        <f t="shared" si="0"/>
        <v>4</v>
      </c>
      <c r="Q13" s="191">
        <f t="shared" si="0"/>
        <v>4</v>
      </c>
      <c r="R13" s="191">
        <f t="shared" si="0"/>
        <v>1</v>
      </c>
      <c r="S13" s="191">
        <f t="shared" si="0"/>
        <v>2</v>
      </c>
      <c r="T13" s="191">
        <f t="shared" si="0"/>
        <v>4</v>
      </c>
      <c r="U13" s="191">
        <f t="shared" si="0"/>
        <v>3</v>
      </c>
      <c r="V13" s="191">
        <f t="shared" si="0"/>
        <v>4</v>
      </c>
      <c r="W13" s="191">
        <f t="shared" si="0"/>
        <v>4</v>
      </c>
      <c r="X13" s="191">
        <f>COUNTIF(X16:X55,1)</f>
        <v>0</v>
      </c>
      <c r="Y13" s="191">
        <f t="shared" si="0"/>
        <v>4</v>
      </c>
      <c r="Z13" s="191">
        <f t="shared" si="0"/>
        <v>4</v>
      </c>
      <c r="AA13" s="191">
        <f>COUNTIF(AA16:AA55,1)</f>
        <v>1</v>
      </c>
      <c r="AB13" s="302"/>
      <c r="AC13" s="302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1:79" ht="14.25" hidden="1">
      <c r="A14" s="153"/>
      <c r="B14" s="316"/>
      <c r="C14" s="292"/>
      <c r="D14" s="179" t="s">
        <v>209</v>
      </c>
      <c r="E14" s="179"/>
      <c r="F14" s="191">
        <f>COUNTIF(F16:F55,0)</f>
        <v>0</v>
      </c>
      <c r="G14" s="191">
        <f aca="true" t="shared" si="1" ref="G14:AA14">COUNTIF(G16:G55,0)</f>
        <v>0</v>
      </c>
      <c r="H14" s="191">
        <f t="shared" si="1"/>
        <v>0</v>
      </c>
      <c r="I14" s="191">
        <f t="shared" si="1"/>
        <v>0</v>
      </c>
      <c r="J14" s="191">
        <f t="shared" si="1"/>
        <v>0</v>
      </c>
      <c r="K14" s="191">
        <f t="shared" si="1"/>
        <v>0</v>
      </c>
      <c r="L14" s="191">
        <f t="shared" si="1"/>
        <v>0</v>
      </c>
      <c r="M14" s="191">
        <f t="shared" si="1"/>
        <v>0</v>
      </c>
      <c r="N14" s="191">
        <f t="shared" si="1"/>
        <v>0</v>
      </c>
      <c r="O14" s="191">
        <f t="shared" si="1"/>
        <v>0</v>
      </c>
      <c r="P14" s="191">
        <f t="shared" si="1"/>
        <v>0</v>
      </c>
      <c r="Q14" s="191">
        <f t="shared" si="1"/>
        <v>0</v>
      </c>
      <c r="R14" s="191">
        <f t="shared" si="1"/>
        <v>3</v>
      </c>
      <c r="S14" s="191">
        <f t="shared" si="1"/>
        <v>2</v>
      </c>
      <c r="T14" s="191">
        <f t="shared" si="1"/>
        <v>0</v>
      </c>
      <c r="U14" s="191">
        <f t="shared" si="1"/>
        <v>1</v>
      </c>
      <c r="V14" s="191">
        <f t="shared" si="1"/>
        <v>0</v>
      </c>
      <c r="W14" s="191">
        <f t="shared" si="1"/>
        <v>0</v>
      </c>
      <c r="X14" s="191">
        <f t="shared" si="1"/>
        <v>1</v>
      </c>
      <c r="Y14" s="191">
        <f t="shared" si="1"/>
        <v>0</v>
      </c>
      <c r="Z14" s="191">
        <f t="shared" si="1"/>
        <v>0</v>
      </c>
      <c r="AA14" s="191">
        <f t="shared" si="1"/>
        <v>0</v>
      </c>
      <c r="AB14" s="302"/>
      <c r="AC14" s="302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</row>
    <row r="15" spans="1:79" ht="14.25" hidden="1">
      <c r="A15" s="153">
        <f>SUM(A16:A55)</f>
        <v>4</v>
      </c>
      <c r="B15" s="316"/>
      <c r="C15" s="292"/>
      <c r="D15" s="179" t="s">
        <v>210</v>
      </c>
      <c r="E15" s="179"/>
      <c r="F15" s="189">
        <f>COUNTIF(F16:F55,"N")</f>
        <v>0</v>
      </c>
      <c r="G15" s="189">
        <f aca="true" t="shared" si="2" ref="G15:AA15">COUNTIF(G16:G55,"N")</f>
        <v>0</v>
      </c>
      <c r="H15" s="189">
        <f t="shared" si="2"/>
        <v>0</v>
      </c>
      <c r="I15" s="189">
        <f t="shared" si="2"/>
        <v>0</v>
      </c>
      <c r="J15" s="189">
        <f t="shared" si="2"/>
        <v>0</v>
      </c>
      <c r="K15" s="189">
        <f t="shared" si="2"/>
        <v>0</v>
      </c>
      <c r="L15" s="189">
        <f t="shared" si="2"/>
        <v>0</v>
      </c>
      <c r="M15" s="189">
        <f t="shared" si="2"/>
        <v>0</v>
      </c>
      <c r="N15" s="189">
        <f t="shared" si="2"/>
        <v>0</v>
      </c>
      <c r="O15" s="189">
        <f t="shared" si="2"/>
        <v>0</v>
      </c>
      <c r="P15" s="189">
        <f t="shared" si="2"/>
        <v>0</v>
      </c>
      <c r="Q15" s="189">
        <f t="shared" si="2"/>
        <v>0</v>
      </c>
      <c r="R15" s="189">
        <f t="shared" si="2"/>
        <v>0</v>
      </c>
      <c r="S15" s="189">
        <f t="shared" si="2"/>
        <v>0</v>
      </c>
      <c r="T15" s="189">
        <f t="shared" si="2"/>
        <v>0</v>
      </c>
      <c r="U15" s="189">
        <f t="shared" si="2"/>
        <v>0</v>
      </c>
      <c r="V15" s="189">
        <f t="shared" si="2"/>
        <v>0</v>
      </c>
      <c r="W15" s="189">
        <f t="shared" si="2"/>
        <v>0</v>
      </c>
      <c r="X15" s="189">
        <f t="shared" si="2"/>
        <v>0</v>
      </c>
      <c r="Y15" s="189">
        <f t="shared" si="2"/>
        <v>0</v>
      </c>
      <c r="Z15" s="189">
        <f t="shared" si="2"/>
        <v>0</v>
      </c>
      <c r="AA15" s="189">
        <f t="shared" si="2"/>
        <v>0</v>
      </c>
      <c r="AB15" s="302"/>
      <c r="AC15" s="302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1:79" ht="12.75" customHeight="1">
      <c r="A16" s="157">
        <f>IF('СПИСОК КЛАССА'!I12=3,1,0)</f>
        <v>0</v>
      </c>
      <c r="B16" s="195">
        <v>1</v>
      </c>
      <c r="C16" s="163">
        <f>IF(NOT(ISBLANK('СПИСОК КЛАССА'!B12)),'СПИСОК КЛАССА'!B12,"")</f>
        <v>1</v>
      </c>
      <c r="D16" s="163">
        <f>IF(NOT(ISBLANK('СПИСОК КЛАССА'!C12)),IF($A16=1,'СПИСОК КЛАССА'!C12,"УЧЕНИК НЕ ВЫПОЛНЯЛ РАБОТУ"),"")</f>
      </c>
      <c r="E16" s="163">
        <v>3</v>
      </c>
      <c r="F16" s="159"/>
      <c r="G16" s="159"/>
      <c r="H16" s="160"/>
      <c r="I16" s="159"/>
      <c r="J16" s="159"/>
      <c r="K16" s="160"/>
      <c r="L16" s="160"/>
      <c r="M16" s="161"/>
      <c r="N16" s="161"/>
      <c r="O16" s="161"/>
      <c r="P16" s="161"/>
      <c r="Q16" s="161"/>
      <c r="R16" s="160"/>
      <c r="S16" s="160"/>
      <c r="T16" s="160"/>
      <c r="U16" s="160"/>
      <c r="V16" s="161"/>
      <c r="W16" s="161"/>
      <c r="X16" s="160"/>
      <c r="Y16" s="160"/>
      <c r="Z16" s="160"/>
      <c r="AA16" s="160"/>
      <c r="AB16" s="181">
        <f>IF(AND(OR($C16&lt;&gt;"",$D16&lt;&gt;""),$A16=1,$AB$6="ДА"),SUM(F16:AA16),"")</f>
      </c>
      <c r="AC16" s="182">
        <f>IF(AND(OR($C16&lt;&gt;"",$D16&lt;&gt;""),$A16=1,$AB$6="ДА"),AB16/26,"")</f>
      </c>
      <c r="AD16" s="24">
        <f>IF(F16=3,1,0)</f>
        <v>0</v>
      </c>
      <c r="AE16" s="21">
        <f>IF(G16=2,1,0)</f>
        <v>0</v>
      </c>
      <c r="AF16" s="27">
        <f>IF(H16="N",0,H16)</f>
        <v>0</v>
      </c>
      <c r="AG16" s="21">
        <f>IF(I16=3,1,0)</f>
        <v>0</v>
      </c>
      <c r="AH16" s="21">
        <f>IF(J16=4,1,0)</f>
        <v>0</v>
      </c>
      <c r="AI16" s="27">
        <f>IF(K16="N",0,K16)</f>
        <v>0</v>
      </c>
      <c r="AJ16" s="27">
        <f>IF(L16="N",0,L16)</f>
        <v>0</v>
      </c>
      <c r="AK16" s="21">
        <f>IF(M16=2,1,0)</f>
        <v>0</v>
      </c>
      <c r="AL16" s="21">
        <f>IF(N16=3,1,0)</f>
        <v>0</v>
      </c>
      <c r="AM16" s="21">
        <f>IF(O16=2,1,0)</f>
        <v>0</v>
      </c>
      <c r="AN16" s="21">
        <f>IF(P16=4,1,0)</f>
        <v>0</v>
      </c>
      <c r="AO16" s="21">
        <f>IF(Q16=2,1,0)</f>
        <v>0</v>
      </c>
      <c r="AP16" s="27">
        <f>IF(R16="N",0,R16)</f>
        <v>0</v>
      </c>
      <c r="AQ16" s="27">
        <f>IF(S16="N",0,S16)</f>
        <v>0</v>
      </c>
      <c r="AR16" s="27">
        <f>IF(T16="N",0,T16)</f>
        <v>0</v>
      </c>
      <c r="AS16" s="27">
        <f>IF(U16="N",0,U16)</f>
        <v>0</v>
      </c>
      <c r="AT16" s="21">
        <f>IF(V16=3,1,0)</f>
        <v>0</v>
      </c>
      <c r="AU16" s="21">
        <f>IF(W16=3,1,0)</f>
        <v>0</v>
      </c>
      <c r="AV16" s="27">
        <f>IF(X16="N",0,X16)</f>
        <v>0</v>
      </c>
      <c r="AW16" s="27">
        <f>IF(Y16="N",0,Y16)</f>
        <v>0</v>
      </c>
      <c r="AX16" s="27">
        <f>IF(Z16="N",0,Z16)</f>
        <v>0</v>
      </c>
      <c r="AY16" s="27">
        <f>IF(AA16="N",0,AA16)</f>
        <v>0</v>
      </c>
      <c r="AZ16" s="33">
        <f>SUM(AD16:AY16)</f>
        <v>0</v>
      </c>
      <c r="BA16" s="6"/>
      <c r="BB16" s="6"/>
      <c r="BC16" s="6"/>
      <c r="BD16" s="6"/>
      <c r="BE16" s="6"/>
      <c r="BF16" s="6"/>
      <c r="BG16" s="15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79" ht="12.75" customHeight="1">
      <c r="A17" s="157">
        <f>IF('СПИСОК КЛАССА'!I13=3,1,0)</f>
        <v>0</v>
      </c>
      <c r="B17" s="195">
        <v>2</v>
      </c>
      <c r="C17" s="163">
        <f>IF(NOT(ISBLANK('СПИСОК КЛАССА'!B13)),'СПИСОК КЛАССА'!B13,"")</f>
        <v>2</v>
      </c>
      <c r="D17" s="163">
        <f>IF(NOT(ISBLANK('СПИСОК КЛАССА'!C13)),IF($A17=1,'СПИСОК КЛАССА'!C13,"УЧЕНИК НЕ ВЫПОЛНЯЛ РАБОТУ"),"")</f>
      </c>
      <c r="E17" s="163">
        <v>3</v>
      </c>
      <c r="F17" s="159"/>
      <c r="G17" s="159"/>
      <c r="H17" s="160"/>
      <c r="I17" s="159"/>
      <c r="J17" s="159"/>
      <c r="K17" s="160"/>
      <c r="L17" s="160"/>
      <c r="M17" s="161"/>
      <c r="N17" s="161"/>
      <c r="O17" s="161"/>
      <c r="P17" s="161"/>
      <c r="Q17" s="161"/>
      <c r="R17" s="160"/>
      <c r="S17" s="160"/>
      <c r="T17" s="160"/>
      <c r="U17" s="160"/>
      <c r="V17" s="161"/>
      <c r="W17" s="161"/>
      <c r="X17" s="160"/>
      <c r="Y17" s="160"/>
      <c r="Z17" s="160"/>
      <c r="AA17" s="160"/>
      <c r="AB17" s="181">
        <f aca="true" t="shared" si="3" ref="AB17:AB55">IF(AND(OR($C17&lt;&gt;"",$D17&lt;&gt;""),$A17=1,$AB$6="ДА"),SUM(F17:AA17),"")</f>
      </c>
      <c r="AC17" s="182">
        <f aca="true" t="shared" si="4" ref="AC17:AC55">IF(AND(OR($C17&lt;&gt;"",$D17&lt;&gt;""),$A17=1,$AB$6="ДА"),AB17/26,"")</f>
      </c>
      <c r="AD17" s="24">
        <f aca="true" t="shared" si="5" ref="AD17:AD55">IF(F17=3,1,0)</f>
        <v>0</v>
      </c>
      <c r="AE17" s="21">
        <f aca="true" t="shared" si="6" ref="AE17:AE55">IF(G17=2,1,0)</f>
        <v>0</v>
      </c>
      <c r="AF17" s="27">
        <f aca="true" t="shared" si="7" ref="AF17:AF55">IF(H17="N",0,H17)</f>
        <v>0</v>
      </c>
      <c r="AG17" s="21">
        <f aca="true" t="shared" si="8" ref="AG17:AG55">IF(I17=3,1,0)</f>
        <v>0</v>
      </c>
      <c r="AH17" s="21">
        <f aca="true" t="shared" si="9" ref="AH17:AH55">IF(J17=4,1,0)</f>
        <v>0</v>
      </c>
      <c r="AI17" s="27">
        <f aca="true" t="shared" si="10" ref="AI17:AI55">IF(K17="N",0,K17)</f>
        <v>0</v>
      </c>
      <c r="AJ17" s="27">
        <f aca="true" t="shared" si="11" ref="AJ17:AJ55">IF(L17="N",0,L17)</f>
        <v>0</v>
      </c>
      <c r="AK17" s="21">
        <f aca="true" t="shared" si="12" ref="AK17:AK55">IF(M17=2,1,0)</f>
        <v>0</v>
      </c>
      <c r="AL17" s="21">
        <f aca="true" t="shared" si="13" ref="AL17:AL55">IF(N17=3,1,0)</f>
        <v>0</v>
      </c>
      <c r="AM17" s="21">
        <f aca="true" t="shared" si="14" ref="AM17:AM55">IF(O17=2,1,0)</f>
        <v>0</v>
      </c>
      <c r="AN17" s="21">
        <f aca="true" t="shared" si="15" ref="AN17:AN55">IF(P17=4,1,0)</f>
        <v>0</v>
      </c>
      <c r="AO17" s="21">
        <f aca="true" t="shared" si="16" ref="AO17:AO55">IF(Q17=2,1,0)</f>
        <v>0</v>
      </c>
      <c r="AP17" s="27">
        <f aca="true" t="shared" si="17" ref="AP17:AP55">IF(R17="N",0,R17)</f>
        <v>0</v>
      </c>
      <c r="AQ17" s="27">
        <f aca="true" t="shared" si="18" ref="AQ17:AQ55">IF(S17="N",0,S17)</f>
        <v>0</v>
      </c>
      <c r="AR17" s="27">
        <f aca="true" t="shared" si="19" ref="AR17:AR55">IF(T17="N",0,T17)</f>
        <v>0</v>
      </c>
      <c r="AS17" s="27">
        <f aca="true" t="shared" si="20" ref="AS17:AS55">IF(U17="N",0,U17)</f>
        <v>0</v>
      </c>
      <c r="AT17" s="21">
        <f aca="true" t="shared" si="21" ref="AT17:AT55">IF(V17=3,1,0)</f>
        <v>0</v>
      </c>
      <c r="AU17" s="21">
        <f aca="true" t="shared" si="22" ref="AU17:AU55">IF(W17=3,1,0)</f>
        <v>0</v>
      </c>
      <c r="AV17" s="27">
        <f aca="true" t="shared" si="23" ref="AV17:AV55">IF(X17="N",0,X17)</f>
        <v>0</v>
      </c>
      <c r="AW17" s="27">
        <f aca="true" t="shared" si="24" ref="AW17:AW55">IF(Y17="N",0,Y17)</f>
        <v>0</v>
      </c>
      <c r="AX17" s="27">
        <f aca="true" t="shared" si="25" ref="AX17:AX55">IF(Z17="N",0,Z17)</f>
        <v>0</v>
      </c>
      <c r="AY17" s="27">
        <f aca="true" t="shared" si="26" ref="AY17:AY55">IF(AA17="N",0,AA17)</f>
        <v>0</v>
      </c>
      <c r="AZ17" s="33">
        <f aca="true" t="shared" si="27" ref="AZ17:AZ55">SUM(AD17:AY17)</f>
        <v>0</v>
      </c>
      <c r="BA17" s="6"/>
      <c r="BB17" s="6"/>
      <c r="BC17" s="6"/>
      <c r="BD17" s="6"/>
      <c r="BE17" s="6"/>
      <c r="BF17" s="6"/>
      <c r="BG17" s="15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79" ht="12.75" customHeight="1">
      <c r="A18" s="157">
        <f>IF('СПИСОК КЛАССА'!I14=3,1,0)</f>
        <v>0</v>
      </c>
      <c r="B18" s="195">
        <v>3</v>
      </c>
      <c r="C18" s="163">
        <f>IF(NOT(ISBLANK('СПИСОК КЛАССА'!B14)),'СПИСОК КЛАССА'!B14,"")</f>
        <v>3</v>
      </c>
      <c r="D18" s="163">
        <f>IF(NOT(ISBLANK('СПИСОК КЛАССА'!C14)),IF($A18=1,'СПИСОК КЛАССА'!C14,"УЧЕНИК НЕ ВЫПОЛНЯЛ РАБОТУ"),"")</f>
      </c>
      <c r="E18" s="163">
        <v>3</v>
      </c>
      <c r="F18" s="194"/>
      <c r="G18" s="159"/>
      <c r="H18" s="160"/>
      <c r="I18" s="159"/>
      <c r="J18" s="159"/>
      <c r="K18" s="160"/>
      <c r="L18" s="160"/>
      <c r="M18" s="161"/>
      <c r="N18" s="161"/>
      <c r="O18" s="161"/>
      <c r="P18" s="161"/>
      <c r="Q18" s="161"/>
      <c r="R18" s="160"/>
      <c r="S18" s="160"/>
      <c r="T18" s="160"/>
      <c r="U18" s="160"/>
      <c r="V18" s="161"/>
      <c r="W18" s="161"/>
      <c r="X18" s="160"/>
      <c r="Y18" s="160"/>
      <c r="Z18" s="160"/>
      <c r="AA18" s="160"/>
      <c r="AB18" s="181">
        <f t="shared" si="3"/>
      </c>
      <c r="AC18" s="182">
        <f t="shared" si="4"/>
      </c>
      <c r="AD18" s="24">
        <f t="shared" si="5"/>
        <v>0</v>
      </c>
      <c r="AE18" s="21">
        <f t="shared" si="6"/>
        <v>0</v>
      </c>
      <c r="AF18" s="27">
        <f t="shared" si="7"/>
        <v>0</v>
      </c>
      <c r="AG18" s="21">
        <f t="shared" si="8"/>
        <v>0</v>
      </c>
      <c r="AH18" s="21">
        <f t="shared" si="9"/>
        <v>0</v>
      </c>
      <c r="AI18" s="27">
        <f t="shared" si="10"/>
        <v>0</v>
      </c>
      <c r="AJ18" s="27">
        <f t="shared" si="11"/>
        <v>0</v>
      </c>
      <c r="AK18" s="21">
        <f t="shared" si="12"/>
        <v>0</v>
      </c>
      <c r="AL18" s="21">
        <f t="shared" si="13"/>
        <v>0</v>
      </c>
      <c r="AM18" s="21">
        <f t="shared" si="14"/>
        <v>0</v>
      </c>
      <c r="AN18" s="21">
        <f t="shared" si="15"/>
        <v>0</v>
      </c>
      <c r="AO18" s="21">
        <f t="shared" si="16"/>
        <v>0</v>
      </c>
      <c r="AP18" s="27">
        <f t="shared" si="17"/>
        <v>0</v>
      </c>
      <c r="AQ18" s="27">
        <f t="shared" si="18"/>
        <v>0</v>
      </c>
      <c r="AR18" s="27">
        <f t="shared" si="19"/>
        <v>0</v>
      </c>
      <c r="AS18" s="27">
        <f t="shared" si="20"/>
        <v>0</v>
      </c>
      <c r="AT18" s="21">
        <f t="shared" si="21"/>
        <v>0</v>
      </c>
      <c r="AU18" s="21">
        <f t="shared" si="22"/>
        <v>0</v>
      </c>
      <c r="AV18" s="27">
        <f t="shared" si="23"/>
        <v>0</v>
      </c>
      <c r="AW18" s="27">
        <f t="shared" si="24"/>
        <v>0</v>
      </c>
      <c r="AX18" s="27">
        <f t="shared" si="25"/>
        <v>0</v>
      </c>
      <c r="AY18" s="27">
        <f t="shared" si="26"/>
        <v>0</v>
      </c>
      <c r="AZ18" s="33">
        <f t="shared" si="27"/>
        <v>0</v>
      </c>
      <c r="BA18" s="6"/>
      <c r="BB18" s="6"/>
      <c r="BC18" s="6"/>
      <c r="BD18" s="6"/>
      <c r="BE18" s="6"/>
      <c r="BF18" s="6"/>
      <c r="BG18" s="15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</row>
    <row r="19" spans="1:79" ht="12.75" customHeight="1">
      <c r="A19" s="157">
        <f>IF('СПИСОК КЛАССА'!I15=3,1,0)</f>
        <v>1</v>
      </c>
      <c r="B19" s="195">
        <v>4</v>
      </c>
      <c r="C19" s="163">
        <f>IF(NOT(ISBLANK('СПИСОК КЛАССА'!B15)),'СПИСОК КЛАССА'!B15,"")</f>
        <v>4</v>
      </c>
      <c r="D19" s="163">
        <f>IF(NOT(ISBLANK('СПИСОК КЛАССА'!C15)),IF($A19=1,'СПИСОК КЛАССА'!C15,"УЧЕНИК НЕ ВЫПОЛНЯЛ РАБОТУ"),"")</f>
      </c>
      <c r="E19" s="163">
        <v>3</v>
      </c>
      <c r="F19" s="159">
        <v>1</v>
      </c>
      <c r="G19" s="159">
        <v>1</v>
      </c>
      <c r="H19" s="160">
        <v>1</v>
      </c>
      <c r="I19" s="159">
        <v>1</v>
      </c>
      <c r="J19" s="159">
        <v>1</v>
      </c>
      <c r="K19" s="160">
        <v>1</v>
      </c>
      <c r="L19" s="160">
        <v>1</v>
      </c>
      <c r="M19" s="161">
        <v>1</v>
      </c>
      <c r="N19" s="161">
        <v>1</v>
      </c>
      <c r="O19" s="161">
        <v>1</v>
      </c>
      <c r="P19" s="161">
        <v>1</v>
      </c>
      <c r="Q19" s="161">
        <v>1</v>
      </c>
      <c r="R19" s="160">
        <v>0</v>
      </c>
      <c r="S19" s="160">
        <v>1</v>
      </c>
      <c r="T19" s="160">
        <v>1</v>
      </c>
      <c r="U19" s="160">
        <v>1</v>
      </c>
      <c r="V19" s="161">
        <v>1</v>
      </c>
      <c r="W19" s="161">
        <v>1</v>
      </c>
      <c r="X19" s="160">
        <v>2</v>
      </c>
      <c r="Y19" s="160">
        <v>1</v>
      </c>
      <c r="Z19" s="160">
        <v>1</v>
      </c>
      <c r="AA19" s="160">
        <v>1</v>
      </c>
      <c r="AB19" s="181">
        <f t="shared" si="3"/>
        <v>22</v>
      </c>
      <c r="AC19" s="182">
        <f t="shared" si="4"/>
        <v>0.8461538461538461</v>
      </c>
      <c r="AD19" s="24">
        <f t="shared" si="5"/>
        <v>0</v>
      </c>
      <c r="AE19" s="21">
        <f t="shared" si="6"/>
        <v>0</v>
      </c>
      <c r="AF19" s="27">
        <f t="shared" si="7"/>
        <v>1</v>
      </c>
      <c r="AG19" s="21">
        <f t="shared" si="8"/>
        <v>0</v>
      </c>
      <c r="AH19" s="21">
        <f t="shared" si="9"/>
        <v>0</v>
      </c>
      <c r="AI19" s="27">
        <f t="shared" si="10"/>
        <v>1</v>
      </c>
      <c r="AJ19" s="27">
        <f t="shared" si="11"/>
        <v>1</v>
      </c>
      <c r="AK19" s="21">
        <f t="shared" si="12"/>
        <v>0</v>
      </c>
      <c r="AL19" s="21">
        <f t="shared" si="13"/>
        <v>0</v>
      </c>
      <c r="AM19" s="21">
        <f t="shared" si="14"/>
        <v>0</v>
      </c>
      <c r="AN19" s="21">
        <f t="shared" si="15"/>
        <v>0</v>
      </c>
      <c r="AO19" s="21">
        <f t="shared" si="16"/>
        <v>0</v>
      </c>
      <c r="AP19" s="27">
        <f t="shared" si="17"/>
        <v>0</v>
      </c>
      <c r="AQ19" s="27">
        <f t="shared" si="18"/>
        <v>1</v>
      </c>
      <c r="AR19" s="27">
        <f t="shared" si="19"/>
        <v>1</v>
      </c>
      <c r="AS19" s="27">
        <f t="shared" si="20"/>
        <v>1</v>
      </c>
      <c r="AT19" s="21">
        <f t="shared" si="21"/>
        <v>0</v>
      </c>
      <c r="AU19" s="21">
        <f t="shared" si="22"/>
        <v>0</v>
      </c>
      <c r="AV19" s="27">
        <f t="shared" si="23"/>
        <v>2</v>
      </c>
      <c r="AW19" s="27">
        <f t="shared" si="24"/>
        <v>1</v>
      </c>
      <c r="AX19" s="27">
        <f t="shared" si="25"/>
        <v>1</v>
      </c>
      <c r="AY19" s="27">
        <f t="shared" si="26"/>
        <v>1</v>
      </c>
      <c r="AZ19" s="33">
        <f t="shared" si="27"/>
        <v>11</v>
      </c>
      <c r="BA19" s="6"/>
      <c r="BB19" s="6"/>
      <c r="BC19" s="6"/>
      <c r="BD19" s="6"/>
      <c r="BE19" s="6"/>
      <c r="BF19" s="6"/>
      <c r="BG19" s="15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 ht="12.75" customHeight="1">
      <c r="A20" s="157">
        <f>IF('СПИСОК КЛАССА'!I16=3,1,0)</f>
        <v>0</v>
      </c>
      <c r="B20" s="195">
        <v>5</v>
      </c>
      <c r="C20" s="163">
        <f>IF(NOT(ISBLANK('СПИСОК КЛАССА'!B16)),'СПИСОК КЛАССА'!B16,"")</f>
        <v>5</v>
      </c>
      <c r="D20" s="163">
        <f>IF(NOT(ISBLANK('СПИСОК КЛАССА'!C16)),IF($A20=1,'СПИСОК КЛАССА'!C16,"УЧЕНИК НЕ ВЫПОЛНЯЛ РАБОТУ"),"")</f>
      </c>
      <c r="E20" s="163">
        <v>3</v>
      </c>
      <c r="F20" s="159"/>
      <c r="G20" s="159"/>
      <c r="H20" s="160"/>
      <c r="I20" s="159"/>
      <c r="J20" s="159"/>
      <c r="K20" s="160"/>
      <c r="L20" s="160"/>
      <c r="M20" s="161"/>
      <c r="N20" s="161"/>
      <c r="O20" s="161"/>
      <c r="P20" s="161"/>
      <c r="Q20" s="161"/>
      <c r="R20" s="160"/>
      <c r="S20" s="160"/>
      <c r="T20" s="160"/>
      <c r="U20" s="160"/>
      <c r="V20" s="161"/>
      <c r="W20" s="161"/>
      <c r="X20" s="160"/>
      <c r="Y20" s="160"/>
      <c r="Z20" s="160"/>
      <c r="AA20" s="160"/>
      <c r="AB20" s="181">
        <f t="shared" si="3"/>
      </c>
      <c r="AC20" s="182">
        <f t="shared" si="4"/>
      </c>
      <c r="AD20" s="24">
        <f t="shared" si="5"/>
        <v>0</v>
      </c>
      <c r="AE20" s="21">
        <f t="shared" si="6"/>
        <v>0</v>
      </c>
      <c r="AF20" s="27">
        <f t="shared" si="7"/>
        <v>0</v>
      </c>
      <c r="AG20" s="21">
        <f t="shared" si="8"/>
        <v>0</v>
      </c>
      <c r="AH20" s="21">
        <f t="shared" si="9"/>
        <v>0</v>
      </c>
      <c r="AI20" s="27">
        <f t="shared" si="10"/>
        <v>0</v>
      </c>
      <c r="AJ20" s="27">
        <f t="shared" si="11"/>
        <v>0</v>
      </c>
      <c r="AK20" s="21">
        <f t="shared" si="12"/>
        <v>0</v>
      </c>
      <c r="AL20" s="21">
        <f t="shared" si="13"/>
        <v>0</v>
      </c>
      <c r="AM20" s="21">
        <f t="shared" si="14"/>
        <v>0</v>
      </c>
      <c r="AN20" s="21">
        <f t="shared" si="15"/>
        <v>0</v>
      </c>
      <c r="AO20" s="21">
        <f t="shared" si="16"/>
        <v>0</v>
      </c>
      <c r="AP20" s="27">
        <f t="shared" si="17"/>
        <v>0</v>
      </c>
      <c r="AQ20" s="27">
        <f t="shared" si="18"/>
        <v>0</v>
      </c>
      <c r="AR20" s="27">
        <f t="shared" si="19"/>
        <v>0</v>
      </c>
      <c r="AS20" s="27">
        <f t="shared" si="20"/>
        <v>0</v>
      </c>
      <c r="AT20" s="21">
        <f t="shared" si="21"/>
        <v>0</v>
      </c>
      <c r="AU20" s="21">
        <f t="shared" si="22"/>
        <v>0</v>
      </c>
      <c r="AV20" s="27">
        <f t="shared" si="23"/>
        <v>0</v>
      </c>
      <c r="AW20" s="27">
        <f t="shared" si="24"/>
        <v>0</v>
      </c>
      <c r="AX20" s="27">
        <f t="shared" si="25"/>
        <v>0</v>
      </c>
      <c r="AY20" s="27">
        <f t="shared" si="26"/>
        <v>0</v>
      </c>
      <c r="AZ20" s="33">
        <f t="shared" si="27"/>
        <v>0</v>
      </c>
      <c r="BA20" s="6"/>
      <c r="BB20" s="6"/>
      <c r="BC20" s="6"/>
      <c r="BD20" s="6"/>
      <c r="BE20" s="6"/>
      <c r="BF20" s="6"/>
      <c r="BG20" s="15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</row>
    <row r="21" spans="1:79" ht="12.75" customHeight="1">
      <c r="A21" s="157">
        <f>IF('СПИСОК КЛАССА'!I17=3,1,0)</f>
        <v>0</v>
      </c>
      <c r="B21" s="195">
        <v>6</v>
      </c>
      <c r="C21" s="163">
        <f>IF(NOT(ISBLANK('СПИСОК КЛАССА'!B17)),'СПИСОК КЛАССА'!B17,"")</f>
        <v>6</v>
      </c>
      <c r="D21" s="163">
        <f>IF(NOT(ISBLANK('СПИСОК КЛАССА'!C17)),IF($A21=1,'СПИСОК КЛАССА'!C17,"УЧЕНИК НЕ ВЫПОЛНЯЛ РАБОТУ"),"")</f>
      </c>
      <c r="E21" s="163">
        <v>3</v>
      </c>
      <c r="F21" s="159"/>
      <c r="G21" s="159"/>
      <c r="H21" s="160"/>
      <c r="I21" s="159"/>
      <c r="J21" s="159"/>
      <c r="K21" s="160"/>
      <c r="L21" s="160"/>
      <c r="M21" s="161"/>
      <c r="N21" s="161"/>
      <c r="O21" s="161"/>
      <c r="P21" s="161"/>
      <c r="Q21" s="161"/>
      <c r="R21" s="160"/>
      <c r="S21" s="160"/>
      <c r="T21" s="160"/>
      <c r="U21" s="160"/>
      <c r="V21" s="161"/>
      <c r="W21" s="161"/>
      <c r="X21" s="160"/>
      <c r="Y21" s="160"/>
      <c r="Z21" s="160"/>
      <c r="AA21" s="160"/>
      <c r="AB21" s="181">
        <f t="shared" si="3"/>
      </c>
      <c r="AC21" s="182">
        <f t="shared" si="4"/>
      </c>
      <c r="AD21" s="24">
        <f t="shared" si="5"/>
        <v>0</v>
      </c>
      <c r="AE21" s="21">
        <f t="shared" si="6"/>
        <v>0</v>
      </c>
      <c r="AF21" s="27">
        <f t="shared" si="7"/>
        <v>0</v>
      </c>
      <c r="AG21" s="21">
        <f t="shared" si="8"/>
        <v>0</v>
      </c>
      <c r="AH21" s="21">
        <f t="shared" si="9"/>
        <v>0</v>
      </c>
      <c r="AI21" s="27">
        <f t="shared" si="10"/>
        <v>0</v>
      </c>
      <c r="AJ21" s="27">
        <f t="shared" si="11"/>
        <v>0</v>
      </c>
      <c r="AK21" s="21">
        <f t="shared" si="12"/>
        <v>0</v>
      </c>
      <c r="AL21" s="21">
        <f t="shared" si="13"/>
        <v>0</v>
      </c>
      <c r="AM21" s="21">
        <f t="shared" si="14"/>
        <v>0</v>
      </c>
      <c r="AN21" s="21">
        <f t="shared" si="15"/>
        <v>0</v>
      </c>
      <c r="AO21" s="21">
        <f t="shared" si="16"/>
        <v>0</v>
      </c>
      <c r="AP21" s="27">
        <f t="shared" si="17"/>
        <v>0</v>
      </c>
      <c r="AQ21" s="27">
        <f t="shared" si="18"/>
        <v>0</v>
      </c>
      <c r="AR21" s="27">
        <f t="shared" si="19"/>
        <v>0</v>
      </c>
      <c r="AS21" s="27">
        <f t="shared" si="20"/>
        <v>0</v>
      </c>
      <c r="AT21" s="21">
        <f t="shared" si="21"/>
        <v>0</v>
      </c>
      <c r="AU21" s="21">
        <f t="shared" si="22"/>
        <v>0</v>
      </c>
      <c r="AV21" s="27">
        <f t="shared" si="23"/>
        <v>0</v>
      </c>
      <c r="AW21" s="27">
        <f t="shared" si="24"/>
        <v>0</v>
      </c>
      <c r="AX21" s="27">
        <f t="shared" si="25"/>
        <v>0</v>
      </c>
      <c r="AY21" s="27">
        <f t="shared" si="26"/>
        <v>0</v>
      </c>
      <c r="AZ21" s="33">
        <f t="shared" si="27"/>
        <v>0</v>
      </c>
      <c r="BA21" s="6"/>
      <c r="BB21" s="6"/>
      <c r="BC21" s="6"/>
      <c r="BD21" s="6"/>
      <c r="BE21" s="6"/>
      <c r="BF21" s="6"/>
      <c r="BG21" s="15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</row>
    <row r="22" spans="1:79" ht="12.75" customHeight="1">
      <c r="A22" s="157">
        <f>IF('СПИСОК КЛАССА'!I18=3,1,0)</f>
        <v>0</v>
      </c>
      <c r="B22" s="195">
        <v>7</v>
      </c>
      <c r="C22" s="163">
        <f>IF(NOT(ISBLANK('СПИСОК КЛАССА'!B18)),'СПИСОК КЛАССА'!B18,"")</f>
        <v>7</v>
      </c>
      <c r="D22" s="163">
        <f>IF(NOT(ISBLANK('СПИСОК КЛАССА'!C18)),IF($A22=1,'СПИСОК КЛАССА'!C18,"УЧЕНИК НЕ ВЫПОЛНЯЛ РАБОТУ"),"")</f>
      </c>
      <c r="E22" s="163">
        <v>3</v>
      </c>
      <c r="F22" s="159"/>
      <c r="G22" s="159"/>
      <c r="H22" s="160"/>
      <c r="I22" s="159"/>
      <c r="J22" s="159"/>
      <c r="K22" s="160"/>
      <c r="L22" s="160"/>
      <c r="M22" s="161"/>
      <c r="N22" s="161"/>
      <c r="O22" s="161"/>
      <c r="P22" s="161"/>
      <c r="Q22" s="161"/>
      <c r="R22" s="160"/>
      <c r="S22" s="160"/>
      <c r="T22" s="160"/>
      <c r="U22" s="160"/>
      <c r="V22" s="161"/>
      <c r="W22" s="161"/>
      <c r="X22" s="160"/>
      <c r="Y22" s="160"/>
      <c r="Z22" s="160"/>
      <c r="AA22" s="160"/>
      <c r="AB22" s="181">
        <f t="shared" si="3"/>
      </c>
      <c r="AC22" s="182">
        <f t="shared" si="4"/>
      </c>
      <c r="AD22" s="24">
        <f t="shared" si="5"/>
        <v>0</v>
      </c>
      <c r="AE22" s="21">
        <f t="shared" si="6"/>
        <v>0</v>
      </c>
      <c r="AF22" s="27">
        <f t="shared" si="7"/>
        <v>0</v>
      </c>
      <c r="AG22" s="21">
        <f t="shared" si="8"/>
        <v>0</v>
      </c>
      <c r="AH22" s="21">
        <f t="shared" si="9"/>
        <v>0</v>
      </c>
      <c r="AI22" s="27">
        <f t="shared" si="10"/>
        <v>0</v>
      </c>
      <c r="AJ22" s="27">
        <f t="shared" si="11"/>
        <v>0</v>
      </c>
      <c r="AK22" s="21">
        <f t="shared" si="12"/>
        <v>0</v>
      </c>
      <c r="AL22" s="21">
        <f t="shared" si="13"/>
        <v>0</v>
      </c>
      <c r="AM22" s="21">
        <f t="shared" si="14"/>
        <v>0</v>
      </c>
      <c r="AN22" s="21">
        <f t="shared" si="15"/>
        <v>0</v>
      </c>
      <c r="AO22" s="21">
        <f t="shared" si="16"/>
        <v>0</v>
      </c>
      <c r="AP22" s="27">
        <f t="shared" si="17"/>
        <v>0</v>
      </c>
      <c r="AQ22" s="27">
        <f t="shared" si="18"/>
        <v>0</v>
      </c>
      <c r="AR22" s="27">
        <f t="shared" si="19"/>
        <v>0</v>
      </c>
      <c r="AS22" s="27">
        <f t="shared" si="20"/>
        <v>0</v>
      </c>
      <c r="AT22" s="21">
        <f t="shared" si="21"/>
        <v>0</v>
      </c>
      <c r="AU22" s="21">
        <f t="shared" si="22"/>
        <v>0</v>
      </c>
      <c r="AV22" s="27">
        <f t="shared" si="23"/>
        <v>0</v>
      </c>
      <c r="AW22" s="27">
        <f t="shared" si="24"/>
        <v>0</v>
      </c>
      <c r="AX22" s="27">
        <f t="shared" si="25"/>
        <v>0</v>
      </c>
      <c r="AY22" s="27">
        <f t="shared" si="26"/>
        <v>0</v>
      </c>
      <c r="AZ22" s="33">
        <f t="shared" si="27"/>
        <v>0</v>
      </c>
      <c r="BA22" s="6"/>
      <c r="BB22" s="6"/>
      <c r="BC22" s="6"/>
      <c r="BD22" s="6"/>
      <c r="BE22" s="6"/>
      <c r="BF22" s="6"/>
      <c r="BG22" s="15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</row>
    <row r="23" spans="1:79" ht="12.75" customHeight="1">
      <c r="A23" s="157">
        <f>IF('СПИСОК КЛАССА'!I19=3,1,0)</f>
        <v>0</v>
      </c>
      <c r="B23" s="195">
        <v>8</v>
      </c>
      <c r="C23" s="163">
        <f>IF(NOT(ISBLANK('СПИСОК КЛАССА'!B19)),'СПИСОК КЛАССА'!B19,"")</f>
        <v>8</v>
      </c>
      <c r="D23" s="163">
        <f>IF(NOT(ISBLANK('СПИСОК КЛАССА'!C19)),IF($A23=1,'СПИСОК КЛАССА'!C19,"УЧЕНИК НЕ ВЫПОЛНЯЛ РАБОТУ"),"")</f>
      </c>
      <c r="E23" s="163">
        <v>3</v>
      </c>
      <c r="F23" s="159"/>
      <c r="G23" s="159"/>
      <c r="H23" s="160"/>
      <c r="I23" s="159"/>
      <c r="J23" s="159"/>
      <c r="K23" s="160"/>
      <c r="L23" s="160"/>
      <c r="M23" s="161"/>
      <c r="N23" s="161"/>
      <c r="O23" s="161"/>
      <c r="P23" s="161"/>
      <c r="Q23" s="161"/>
      <c r="R23" s="160"/>
      <c r="S23" s="160"/>
      <c r="T23" s="160"/>
      <c r="U23" s="160"/>
      <c r="V23" s="161"/>
      <c r="W23" s="161"/>
      <c r="X23" s="160"/>
      <c r="Y23" s="160"/>
      <c r="Z23" s="160"/>
      <c r="AA23" s="160"/>
      <c r="AB23" s="181">
        <f t="shared" si="3"/>
      </c>
      <c r="AC23" s="182">
        <f t="shared" si="4"/>
      </c>
      <c r="AD23" s="24">
        <f t="shared" si="5"/>
        <v>0</v>
      </c>
      <c r="AE23" s="21">
        <f t="shared" si="6"/>
        <v>0</v>
      </c>
      <c r="AF23" s="27">
        <f t="shared" si="7"/>
        <v>0</v>
      </c>
      <c r="AG23" s="21">
        <f t="shared" si="8"/>
        <v>0</v>
      </c>
      <c r="AH23" s="21">
        <f t="shared" si="9"/>
        <v>0</v>
      </c>
      <c r="AI23" s="27">
        <f t="shared" si="10"/>
        <v>0</v>
      </c>
      <c r="AJ23" s="27">
        <f t="shared" si="11"/>
        <v>0</v>
      </c>
      <c r="AK23" s="21">
        <f t="shared" si="12"/>
        <v>0</v>
      </c>
      <c r="AL23" s="21">
        <f t="shared" si="13"/>
        <v>0</v>
      </c>
      <c r="AM23" s="21">
        <f t="shared" si="14"/>
        <v>0</v>
      </c>
      <c r="AN23" s="21">
        <f t="shared" si="15"/>
        <v>0</v>
      </c>
      <c r="AO23" s="21">
        <f t="shared" si="16"/>
        <v>0</v>
      </c>
      <c r="AP23" s="27">
        <f t="shared" si="17"/>
        <v>0</v>
      </c>
      <c r="AQ23" s="27">
        <f t="shared" si="18"/>
        <v>0</v>
      </c>
      <c r="AR23" s="27">
        <f t="shared" si="19"/>
        <v>0</v>
      </c>
      <c r="AS23" s="27">
        <f t="shared" si="20"/>
        <v>0</v>
      </c>
      <c r="AT23" s="21">
        <f t="shared" si="21"/>
        <v>0</v>
      </c>
      <c r="AU23" s="21">
        <f t="shared" si="22"/>
        <v>0</v>
      </c>
      <c r="AV23" s="27">
        <f t="shared" si="23"/>
        <v>0</v>
      </c>
      <c r="AW23" s="27">
        <f t="shared" si="24"/>
        <v>0</v>
      </c>
      <c r="AX23" s="27">
        <f t="shared" si="25"/>
        <v>0</v>
      </c>
      <c r="AY23" s="27">
        <f t="shared" si="26"/>
        <v>0</v>
      </c>
      <c r="AZ23" s="33">
        <f t="shared" si="27"/>
        <v>0</v>
      </c>
      <c r="BA23" s="6"/>
      <c r="BB23" s="6"/>
      <c r="BC23" s="6"/>
      <c r="BD23" s="6"/>
      <c r="BE23" s="6"/>
      <c r="BF23" s="6"/>
      <c r="BG23" s="15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</row>
    <row r="24" spans="1:79" ht="12.75" customHeight="1">
      <c r="A24" s="157">
        <f>IF('СПИСОК КЛАССА'!I20=3,1,0)</f>
        <v>1</v>
      </c>
      <c r="B24" s="195">
        <v>9</v>
      </c>
      <c r="C24" s="163">
        <f>IF(NOT(ISBLANK('СПИСОК КЛАССА'!B20)),'СПИСОК КЛАССА'!B20,"")</f>
        <v>9</v>
      </c>
      <c r="D24" s="163">
        <f>IF(NOT(ISBLANK('СПИСОК КЛАССА'!C20)),IF($A24=1,'СПИСОК КЛАССА'!C20,"УЧЕНИК НЕ ВЫПОЛНЯЛ РАБОТУ"),"")</f>
      </c>
      <c r="E24" s="163">
        <v>3</v>
      </c>
      <c r="F24" s="159">
        <v>1</v>
      </c>
      <c r="G24" s="159">
        <v>1</v>
      </c>
      <c r="H24" s="160">
        <v>1</v>
      </c>
      <c r="I24" s="159">
        <v>1</v>
      </c>
      <c r="J24" s="159">
        <v>1</v>
      </c>
      <c r="K24" s="160">
        <v>1</v>
      </c>
      <c r="L24" s="160">
        <v>1</v>
      </c>
      <c r="M24" s="161">
        <v>1</v>
      </c>
      <c r="N24" s="161">
        <v>1</v>
      </c>
      <c r="O24" s="161">
        <v>1</v>
      </c>
      <c r="P24" s="161">
        <v>1</v>
      </c>
      <c r="Q24" s="161">
        <v>1</v>
      </c>
      <c r="R24" s="160">
        <v>0</v>
      </c>
      <c r="S24" s="160">
        <v>0</v>
      </c>
      <c r="T24" s="160">
        <v>1</v>
      </c>
      <c r="U24" s="160">
        <v>1</v>
      </c>
      <c r="V24" s="161">
        <v>1</v>
      </c>
      <c r="W24" s="161">
        <v>1</v>
      </c>
      <c r="X24" s="160">
        <v>0</v>
      </c>
      <c r="Y24" s="160">
        <v>1</v>
      </c>
      <c r="Z24" s="160">
        <v>1</v>
      </c>
      <c r="AA24" s="160">
        <v>2</v>
      </c>
      <c r="AB24" s="181">
        <f t="shared" si="3"/>
        <v>20</v>
      </c>
      <c r="AC24" s="182">
        <f t="shared" si="4"/>
        <v>0.7692307692307693</v>
      </c>
      <c r="AD24" s="24">
        <f t="shared" si="5"/>
        <v>0</v>
      </c>
      <c r="AE24" s="21">
        <f t="shared" si="6"/>
        <v>0</v>
      </c>
      <c r="AF24" s="27">
        <f t="shared" si="7"/>
        <v>1</v>
      </c>
      <c r="AG24" s="21">
        <f t="shared" si="8"/>
        <v>0</v>
      </c>
      <c r="AH24" s="21">
        <f t="shared" si="9"/>
        <v>0</v>
      </c>
      <c r="AI24" s="27">
        <f t="shared" si="10"/>
        <v>1</v>
      </c>
      <c r="AJ24" s="27">
        <f t="shared" si="11"/>
        <v>1</v>
      </c>
      <c r="AK24" s="21">
        <f t="shared" si="12"/>
        <v>0</v>
      </c>
      <c r="AL24" s="21">
        <f t="shared" si="13"/>
        <v>0</v>
      </c>
      <c r="AM24" s="21">
        <f t="shared" si="14"/>
        <v>0</v>
      </c>
      <c r="AN24" s="21">
        <f t="shared" si="15"/>
        <v>0</v>
      </c>
      <c r="AO24" s="21">
        <f t="shared" si="16"/>
        <v>0</v>
      </c>
      <c r="AP24" s="27">
        <f t="shared" si="17"/>
        <v>0</v>
      </c>
      <c r="AQ24" s="27">
        <f t="shared" si="18"/>
        <v>0</v>
      </c>
      <c r="AR24" s="27">
        <f t="shared" si="19"/>
        <v>1</v>
      </c>
      <c r="AS24" s="27">
        <f t="shared" si="20"/>
        <v>1</v>
      </c>
      <c r="AT24" s="21">
        <f t="shared" si="21"/>
        <v>0</v>
      </c>
      <c r="AU24" s="21">
        <f t="shared" si="22"/>
        <v>0</v>
      </c>
      <c r="AV24" s="27">
        <f t="shared" si="23"/>
        <v>0</v>
      </c>
      <c r="AW24" s="27">
        <f t="shared" si="24"/>
        <v>1</v>
      </c>
      <c r="AX24" s="27">
        <f t="shared" si="25"/>
        <v>1</v>
      </c>
      <c r="AY24" s="27">
        <f t="shared" si="26"/>
        <v>2</v>
      </c>
      <c r="AZ24" s="33">
        <f t="shared" si="27"/>
        <v>9</v>
      </c>
      <c r="BA24" s="6"/>
      <c r="BB24" s="6"/>
      <c r="BC24" s="6"/>
      <c r="BD24" s="6"/>
      <c r="BE24" s="6"/>
      <c r="BF24" s="6"/>
      <c r="BG24" s="15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</row>
    <row r="25" spans="1:79" ht="12.75" customHeight="1">
      <c r="A25" s="157">
        <f>IF('СПИСОК КЛАССА'!I21=3,1,0)</f>
        <v>1</v>
      </c>
      <c r="B25" s="195">
        <v>10</v>
      </c>
      <c r="C25" s="163">
        <f>IF(NOT(ISBLANK('СПИСОК КЛАССА'!B21)),'СПИСОК КЛАССА'!B21,"")</f>
        <v>10</v>
      </c>
      <c r="D25" s="163">
        <f>IF(NOT(ISBLANK('СПИСОК КЛАССА'!C21)),IF($A25=1,'СПИСОК КЛАССА'!C21,"УЧЕНИК НЕ ВЫПОЛНЯЛ РАБОТУ"),"")</f>
      </c>
      <c r="E25" s="163">
        <v>3</v>
      </c>
      <c r="F25" s="159">
        <v>1</v>
      </c>
      <c r="G25" s="159">
        <v>1</v>
      </c>
      <c r="H25" s="160">
        <v>2</v>
      </c>
      <c r="I25" s="159">
        <v>1</v>
      </c>
      <c r="J25" s="159">
        <v>1</v>
      </c>
      <c r="K25" s="160">
        <v>2</v>
      </c>
      <c r="L25" s="160">
        <v>1</v>
      </c>
      <c r="M25" s="161">
        <v>1</v>
      </c>
      <c r="N25" s="161">
        <v>1</v>
      </c>
      <c r="O25" s="161">
        <v>1</v>
      </c>
      <c r="P25" s="161">
        <v>1</v>
      </c>
      <c r="Q25" s="161">
        <v>1</v>
      </c>
      <c r="R25" s="160">
        <v>1</v>
      </c>
      <c r="S25" s="160">
        <v>1</v>
      </c>
      <c r="T25" s="160">
        <v>1</v>
      </c>
      <c r="U25" s="160">
        <v>0</v>
      </c>
      <c r="V25" s="161">
        <v>1</v>
      </c>
      <c r="W25" s="161">
        <v>1</v>
      </c>
      <c r="X25" s="160">
        <v>2</v>
      </c>
      <c r="Y25" s="160">
        <v>1</v>
      </c>
      <c r="Z25" s="160">
        <v>1</v>
      </c>
      <c r="AA25" s="160">
        <v>2</v>
      </c>
      <c r="AB25" s="181">
        <f t="shared" si="3"/>
        <v>25</v>
      </c>
      <c r="AC25" s="182">
        <f t="shared" si="4"/>
        <v>0.9615384615384616</v>
      </c>
      <c r="AD25" s="24">
        <f t="shared" si="5"/>
        <v>0</v>
      </c>
      <c r="AE25" s="21">
        <f t="shared" si="6"/>
        <v>0</v>
      </c>
      <c r="AF25" s="27">
        <f t="shared" si="7"/>
        <v>2</v>
      </c>
      <c r="AG25" s="21">
        <f t="shared" si="8"/>
        <v>0</v>
      </c>
      <c r="AH25" s="21">
        <f t="shared" si="9"/>
        <v>0</v>
      </c>
      <c r="AI25" s="27">
        <f t="shared" si="10"/>
        <v>2</v>
      </c>
      <c r="AJ25" s="27">
        <f t="shared" si="11"/>
        <v>1</v>
      </c>
      <c r="AK25" s="21">
        <f t="shared" si="12"/>
        <v>0</v>
      </c>
      <c r="AL25" s="21">
        <f t="shared" si="13"/>
        <v>0</v>
      </c>
      <c r="AM25" s="21">
        <f t="shared" si="14"/>
        <v>0</v>
      </c>
      <c r="AN25" s="21">
        <f t="shared" si="15"/>
        <v>0</v>
      </c>
      <c r="AO25" s="21">
        <f t="shared" si="16"/>
        <v>0</v>
      </c>
      <c r="AP25" s="27">
        <f t="shared" si="17"/>
        <v>1</v>
      </c>
      <c r="AQ25" s="27">
        <f t="shared" si="18"/>
        <v>1</v>
      </c>
      <c r="AR25" s="27">
        <f t="shared" si="19"/>
        <v>1</v>
      </c>
      <c r="AS25" s="27">
        <f t="shared" si="20"/>
        <v>0</v>
      </c>
      <c r="AT25" s="21">
        <f t="shared" si="21"/>
        <v>0</v>
      </c>
      <c r="AU25" s="21">
        <f t="shared" si="22"/>
        <v>0</v>
      </c>
      <c r="AV25" s="27">
        <f t="shared" si="23"/>
        <v>2</v>
      </c>
      <c r="AW25" s="27">
        <f t="shared" si="24"/>
        <v>1</v>
      </c>
      <c r="AX25" s="27">
        <f t="shared" si="25"/>
        <v>1</v>
      </c>
      <c r="AY25" s="27">
        <f t="shared" si="26"/>
        <v>2</v>
      </c>
      <c r="AZ25" s="33">
        <f t="shared" si="27"/>
        <v>14</v>
      </c>
      <c r="BA25" s="6"/>
      <c r="BB25" s="6"/>
      <c r="BC25" s="6"/>
      <c r="BD25" s="6"/>
      <c r="BE25" s="6"/>
      <c r="BF25" s="6"/>
      <c r="BG25" s="15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</row>
    <row r="26" spans="1:79" ht="12.75" customHeight="1">
      <c r="A26" s="157">
        <f>IF('СПИСОК КЛАССА'!I22=3,1,0)</f>
        <v>0</v>
      </c>
      <c r="B26" s="195">
        <v>11</v>
      </c>
      <c r="C26" s="163">
        <f>IF(NOT(ISBLANK('СПИСОК КЛАССА'!B22)),'СПИСОК КЛАССА'!B22,"")</f>
        <v>11</v>
      </c>
      <c r="D26" s="163">
        <f>IF(NOT(ISBLANK('СПИСОК КЛАССА'!C22)),IF($A26=1,'СПИСОК КЛАССА'!C22,"УЧЕНИК НЕ ВЫПОЛНЯЛ РАБОТУ"),"")</f>
      </c>
      <c r="E26" s="163">
        <v>3</v>
      </c>
      <c r="F26" s="159"/>
      <c r="G26" s="159"/>
      <c r="H26" s="160"/>
      <c r="I26" s="159"/>
      <c r="J26" s="159"/>
      <c r="K26" s="160"/>
      <c r="L26" s="160"/>
      <c r="M26" s="161"/>
      <c r="N26" s="161"/>
      <c r="O26" s="161"/>
      <c r="P26" s="161"/>
      <c r="Q26" s="161"/>
      <c r="R26" s="160"/>
      <c r="S26" s="160"/>
      <c r="T26" s="160"/>
      <c r="U26" s="160"/>
      <c r="V26" s="161"/>
      <c r="W26" s="161"/>
      <c r="X26" s="160"/>
      <c r="Y26" s="160"/>
      <c r="Z26" s="160"/>
      <c r="AA26" s="160"/>
      <c r="AB26" s="181">
        <f t="shared" si="3"/>
      </c>
      <c r="AC26" s="182">
        <f t="shared" si="4"/>
      </c>
      <c r="AD26" s="24">
        <f t="shared" si="5"/>
        <v>0</v>
      </c>
      <c r="AE26" s="21">
        <f t="shared" si="6"/>
        <v>0</v>
      </c>
      <c r="AF26" s="27">
        <f t="shared" si="7"/>
        <v>0</v>
      </c>
      <c r="AG26" s="21">
        <f t="shared" si="8"/>
        <v>0</v>
      </c>
      <c r="AH26" s="21">
        <f t="shared" si="9"/>
        <v>0</v>
      </c>
      <c r="AI26" s="27">
        <f t="shared" si="10"/>
        <v>0</v>
      </c>
      <c r="AJ26" s="27">
        <f t="shared" si="11"/>
        <v>0</v>
      </c>
      <c r="AK26" s="21">
        <f t="shared" si="12"/>
        <v>0</v>
      </c>
      <c r="AL26" s="21">
        <f t="shared" si="13"/>
        <v>0</v>
      </c>
      <c r="AM26" s="21">
        <f t="shared" si="14"/>
        <v>0</v>
      </c>
      <c r="AN26" s="21">
        <f t="shared" si="15"/>
        <v>0</v>
      </c>
      <c r="AO26" s="21">
        <f t="shared" si="16"/>
        <v>0</v>
      </c>
      <c r="AP26" s="27">
        <f t="shared" si="17"/>
        <v>0</v>
      </c>
      <c r="AQ26" s="27">
        <f t="shared" si="18"/>
        <v>0</v>
      </c>
      <c r="AR26" s="27">
        <f t="shared" si="19"/>
        <v>0</v>
      </c>
      <c r="AS26" s="27">
        <f t="shared" si="20"/>
        <v>0</v>
      </c>
      <c r="AT26" s="21">
        <f t="shared" si="21"/>
        <v>0</v>
      </c>
      <c r="AU26" s="21">
        <f t="shared" si="22"/>
        <v>0</v>
      </c>
      <c r="AV26" s="27">
        <f t="shared" si="23"/>
        <v>0</v>
      </c>
      <c r="AW26" s="27">
        <f t="shared" si="24"/>
        <v>0</v>
      </c>
      <c r="AX26" s="27">
        <f t="shared" si="25"/>
        <v>0</v>
      </c>
      <c r="AY26" s="27">
        <f t="shared" si="26"/>
        <v>0</v>
      </c>
      <c r="AZ26" s="33">
        <f t="shared" si="27"/>
        <v>0</v>
      </c>
      <c r="BA26" s="6"/>
      <c r="BB26" s="6"/>
      <c r="BC26" s="6"/>
      <c r="BD26" s="6"/>
      <c r="BE26" s="6"/>
      <c r="BF26" s="6"/>
      <c r="BG26" s="15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</row>
    <row r="27" spans="1:79" ht="12.75" customHeight="1">
      <c r="A27" s="157">
        <f>IF('СПИСОК КЛАССА'!I23=3,1,0)</f>
        <v>0</v>
      </c>
      <c r="B27" s="195">
        <v>12</v>
      </c>
      <c r="C27" s="163">
        <f>IF(NOT(ISBLANK('СПИСОК КЛАССА'!B23)),'СПИСОК КЛАССА'!B23,"")</f>
        <v>12</v>
      </c>
      <c r="D27" s="163">
        <f>IF(NOT(ISBLANK('СПИСОК КЛАССА'!C23)),IF($A27=1,'СПИСОК КЛАССА'!C23,"УЧЕНИК НЕ ВЫПОЛНЯЛ РАБОТУ"),"")</f>
      </c>
      <c r="E27" s="163">
        <v>3</v>
      </c>
      <c r="F27" s="159"/>
      <c r="G27" s="159"/>
      <c r="H27" s="160"/>
      <c r="I27" s="159"/>
      <c r="J27" s="159"/>
      <c r="K27" s="160"/>
      <c r="L27" s="160"/>
      <c r="M27" s="161"/>
      <c r="N27" s="161"/>
      <c r="O27" s="161"/>
      <c r="P27" s="161"/>
      <c r="Q27" s="161"/>
      <c r="R27" s="160"/>
      <c r="S27" s="160"/>
      <c r="T27" s="160"/>
      <c r="U27" s="160"/>
      <c r="V27" s="161"/>
      <c r="W27" s="161"/>
      <c r="X27" s="160"/>
      <c r="Y27" s="160"/>
      <c r="Z27" s="160"/>
      <c r="AA27" s="160"/>
      <c r="AB27" s="181">
        <f t="shared" si="3"/>
      </c>
      <c r="AC27" s="182">
        <f t="shared" si="4"/>
      </c>
      <c r="AD27" s="24">
        <f t="shared" si="5"/>
        <v>0</v>
      </c>
      <c r="AE27" s="21">
        <f t="shared" si="6"/>
        <v>0</v>
      </c>
      <c r="AF27" s="27">
        <f t="shared" si="7"/>
        <v>0</v>
      </c>
      <c r="AG27" s="21">
        <f t="shared" si="8"/>
        <v>0</v>
      </c>
      <c r="AH27" s="21">
        <f t="shared" si="9"/>
        <v>0</v>
      </c>
      <c r="AI27" s="27">
        <f t="shared" si="10"/>
        <v>0</v>
      </c>
      <c r="AJ27" s="27">
        <f t="shared" si="11"/>
        <v>0</v>
      </c>
      <c r="AK27" s="21">
        <f t="shared" si="12"/>
        <v>0</v>
      </c>
      <c r="AL27" s="21">
        <f t="shared" si="13"/>
        <v>0</v>
      </c>
      <c r="AM27" s="21">
        <f t="shared" si="14"/>
        <v>0</v>
      </c>
      <c r="AN27" s="21">
        <f t="shared" si="15"/>
        <v>0</v>
      </c>
      <c r="AO27" s="21">
        <f t="shared" si="16"/>
        <v>0</v>
      </c>
      <c r="AP27" s="27">
        <f t="shared" si="17"/>
        <v>0</v>
      </c>
      <c r="AQ27" s="27">
        <f t="shared" si="18"/>
        <v>0</v>
      </c>
      <c r="AR27" s="27">
        <f t="shared" si="19"/>
        <v>0</v>
      </c>
      <c r="AS27" s="27">
        <f t="shared" si="20"/>
        <v>0</v>
      </c>
      <c r="AT27" s="21">
        <f t="shared" si="21"/>
        <v>0</v>
      </c>
      <c r="AU27" s="21">
        <f t="shared" si="22"/>
        <v>0</v>
      </c>
      <c r="AV27" s="27">
        <f t="shared" si="23"/>
        <v>0</v>
      </c>
      <c r="AW27" s="27">
        <f t="shared" si="24"/>
        <v>0</v>
      </c>
      <c r="AX27" s="27">
        <f t="shared" si="25"/>
        <v>0</v>
      </c>
      <c r="AY27" s="27">
        <f t="shared" si="26"/>
        <v>0</v>
      </c>
      <c r="AZ27" s="33">
        <f t="shared" si="27"/>
        <v>0</v>
      </c>
      <c r="BA27" s="6"/>
      <c r="BB27" s="6"/>
      <c r="BC27" s="6"/>
      <c r="BD27" s="15"/>
      <c r="BE27" s="6"/>
      <c r="BF27" s="6"/>
      <c r="BG27" s="15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</row>
    <row r="28" spans="1:79" ht="12.75" customHeight="1">
      <c r="A28" s="157">
        <f>IF('СПИСОК КЛАССА'!I24=3,1,0)</f>
        <v>0</v>
      </c>
      <c r="B28" s="195">
        <v>13</v>
      </c>
      <c r="C28" s="163">
        <f>IF(NOT(ISBLANK('СПИСОК КЛАССА'!B24)),'СПИСОК КЛАССА'!B24,"")</f>
        <v>13</v>
      </c>
      <c r="D28" s="163">
        <f>IF(NOT(ISBLANK('СПИСОК КЛАССА'!C24)),IF($A28=1,'СПИСОК КЛАССА'!C24,"УЧЕНИК НЕ ВЫПОЛНЯЛ РАБОТУ"),"")</f>
      </c>
      <c r="E28" s="163">
        <v>3</v>
      </c>
      <c r="F28" s="159"/>
      <c r="G28" s="159"/>
      <c r="H28" s="160"/>
      <c r="I28" s="159"/>
      <c r="J28" s="159"/>
      <c r="K28" s="160"/>
      <c r="L28" s="160"/>
      <c r="M28" s="161"/>
      <c r="N28" s="161"/>
      <c r="O28" s="161"/>
      <c r="P28" s="161"/>
      <c r="Q28" s="161"/>
      <c r="R28" s="160"/>
      <c r="S28" s="160"/>
      <c r="T28" s="160"/>
      <c r="U28" s="160"/>
      <c r="V28" s="161"/>
      <c r="W28" s="161"/>
      <c r="X28" s="160"/>
      <c r="Y28" s="160"/>
      <c r="Z28" s="160"/>
      <c r="AA28" s="160"/>
      <c r="AB28" s="181">
        <f t="shared" si="3"/>
      </c>
      <c r="AC28" s="182">
        <f t="shared" si="4"/>
      </c>
      <c r="AD28" s="24">
        <f t="shared" si="5"/>
        <v>0</v>
      </c>
      <c r="AE28" s="21">
        <f t="shared" si="6"/>
        <v>0</v>
      </c>
      <c r="AF28" s="27">
        <f t="shared" si="7"/>
        <v>0</v>
      </c>
      <c r="AG28" s="21">
        <f t="shared" si="8"/>
        <v>0</v>
      </c>
      <c r="AH28" s="21">
        <f t="shared" si="9"/>
        <v>0</v>
      </c>
      <c r="AI28" s="27">
        <f t="shared" si="10"/>
        <v>0</v>
      </c>
      <c r="AJ28" s="27">
        <f t="shared" si="11"/>
        <v>0</v>
      </c>
      <c r="AK28" s="21">
        <f t="shared" si="12"/>
        <v>0</v>
      </c>
      <c r="AL28" s="21">
        <f t="shared" si="13"/>
        <v>0</v>
      </c>
      <c r="AM28" s="21">
        <f t="shared" si="14"/>
        <v>0</v>
      </c>
      <c r="AN28" s="21">
        <f t="shared" si="15"/>
        <v>0</v>
      </c>
      <c r="AO28" s="21">
        <f t="shared" si="16"/>
        <v>0</v>
      </c>
      <c r="AP28" s="27">
        <f t="shared" si="17"/>
        <v>0</v>
      </c>
      <c r="AQ28" s="27">
        <f t="shared" si="18"/>
        <v>0</v>
      </c>
      <c r="AR28" s="27">
        <f t="shared" si="19"/>
        <v>0</v>
      </c>
      <c r="AS28" s="27">
        <f t="shared" si="20"/>
        <v>0</v>
      </c>
      <c r="AT28" s="21">
        <f t="shared" si="21"/>
        <v>0</v>
      </c>
      <c r="AU28" s="21">
        <f t="shared" si="22"/>
        <v>0</v>
      </c>
      <c r="AV28" s="27">
        <f t="shared" si="23"/>
        <v>0</v>
      </c>
      <c r="AW28" s="27">
        <f t="shared" si="24"/>
        <v>0</v>
      </c>
      <c r="AX28" s="27">
        <f t="shared" si="25"/>
        <v>0</v>
      </c>
      <c r="AY28" s="27">
        <f t="shared" si="26"/>
        <v>0</v>
      </c>
      <c r="AZ28" s="33">
        <f t="shared" si="27"/>
        <v>0</v>
      </c>
      <c r="BA28" s="6"/>
      <c r="BB28" s="6"/>
      <c r="BC28" s="6"/>
      <c r="BD28" s="15"/>
      <c r="BE28" s="6"/>
      <c r="BF28" s="6"/>
      <c r="BG28" s="15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</row>
    <row r="29" spans="1:79" ht="12.75" customHeight="1">
      <c r="A29" s="157">
        <f>IF('СПИСОК КЛАССА'!I25=3,1,0)</f>
        <v>0</v>
      </c>
      <c r="B29" s="195">
        <v>14</v>
      </c>
      <c r="C29" s="163">
        <f>IF(NOT(ISBLANK('СПИСОК КЛАССА'!B25)),'СПИСОК КЛАССА'!B25,"")</f>
        <v>14</v>
      </c>
      <c r="D29" s="163">
        <f>IF(NOT(ISBLANK('СПИСОК КЛАССА'!C25)),IF($A29=1,'СПИСОК КЛАССА'!C25,"УЧЕНИК НЕ ВЫПОЛНЯЛ РАБОТУ"),"")</f>
      </c>
      <c r="E29" s="163">
        <v>3</v>
      </c>
      <c r="F29" s="159"/>
      <c r="G29" s="159"/>
      <c r="H29" s="160"/>
      <c r="I29" s="159"/>
      <c r="J29" s="159"/>
      <c r="K29" s="160"/>
      <c r="L29" s="160"/>
      <c r="M29" s="161"/>
      <c r="N29" s="161"/>
      <c r="O29" s="161"/>
      <c r="P29" s="161"/>
      <c r="Q29" s="161"/>
      <c r="R29" s="160"/>
      <c r="S29" s="160"/>
      <c r="T29" s="160"/>
      <c r="U29" s="160"/>
      <c r="V29" s="161"/>
      <c r="W29" s="161"/>
      <c r="X29" s="160"/>
      <c r="Y29" s="160"/>
      <c r="Z29" s="160"/>
      <c r="AA29" s="160"/>
      <c r="AB29" s="181">
        <f t="shared" si="3"/>
      </c>
      <c r="AC29" s="182">
        <f t="shared" si="4"/>
      </c>
      <c r="AD29" s="24">
        <f t="shared" si="5"/>
        <v>0</v>
      </c>
      <c r="AE29" s="21">
        <f t="shared" si="6"/>
        <v>0</v>
      </c>
      <c r="AF29" s="27">
        <f t="shared" si="7"/>
        <v>0</v>
      </c>
      <c r="AG29" s="21">
        <f t="shared" si="8"/>
        <v>0</v>
      </c>
      <c r="AH29" s="21">
        <f t="shared" si="9"/>
        <v>0</v>
      </c>
      <c r="AI29" s="27">
        <f t="shared" si="10"/>
        <v>0</v>
      </c>
      <c r="AJ29" s="27">
        <f t="shared" si="11"/>
        <v>0</v>
      </c>
      <c r="AK29" s="21">
        <f t="shared" si="12"/>
        <v>0</v>
      </c>
      <c r="AL29" s="21">
        <f t="shared" si="13"/>
        <v>0</v>
      </c>
      <c r="AM29" s="21">
        <f t="shared" si="14"/>
        <v>0</v>
      </c>
      <c r="AN29" s="21">
        <f t="shared" si="15"/>
        <v>0</v>
      </c>
      <c r="AO29" s="21">
        <f t="shared" si="16"/>
        <v>0</v>
      </c>
      <c r="AP29" s="27">
        <f t="shared" si="17"/>
        <v>0</v>
      </c>
      <c r="AQ29" s="27">
        <f t="shared" si="18"/>
        <v>0</v>
      </c>
      <c r="AR29" s="27">
        <f t="shared" si="19"/>
        <v>0</v>
      </c>
      <c r="AS29" s="27">
        <f t="shared" si="20"/>
        <v>0</v>
      </c>
      <c r="AT29" s="21">
        <f t="shared" si="21"/>
        <v>0</v>
      </c>
      <c r="AU29" s="21">
        <f t="shared" si="22"/>
        <v>0</v>
      </c>
      <c r="AV29" s="27">
        <f t="shared" si="23"/>
        <v>0</v>
      </c>
      <c r="AW29" s="27">
        <f t="shared" si="24"/>
        <v>0</v>
      </c>
      <c r="AX29" s="27">
        <f t="shared" si="25"/>
        <v>0</v>
      </c>
      <c r="AY29" s="27">
        <f t="shared" si="26"/>
        <v>0</v>
      </c>
      <c r="AZ29" s="33">
        <f t="shared" si="27"/>
        <v>0</v>
      </c>
      <c r="BA29" s="6"/>
      <c r="BB29" s="6"/>
      <c r="BC29" s="6"/>
      <c r="BD29" s="15"/>
      <c r="BE29" s="6"/>
      <c r="BF29" s="6"/>
      <c r="BG29" s="15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</row>
    <row r="30" spans="1:79" ht="12.75" customHeight="1">
      <c r="A30" s="157">
        <f>IF('СПИСОК КЛАССА'!I26=3,1,0)</f>
        <v>0</v>
      </c>
      <c r="B30" s="195">
        <v>15</v>
      </c>
      <c r="C30" s="163">
        <f>IF(NOT(ISBLANK('СПИСОК КЛАССА'!B26)),'СПИСОК КЛАССА'!B26,"")</f>
        <v>15</v>
      </c>
      <c r="D30" s="163">
        <f>IF(NOT(ISBLANK('СПИСОК КЛАССА'!C26)),IF($A30=1,'СПИСОК КЛАССА'!C26,"УЧЕНИК НЕ ВЫПОЛНЯЛ РАБОТУ"),"")</f>
      </c>
      <c r="E30" s="163">
        <v>3</v>
      </c>
      <c r="F30" s="159"/>
      <c r="G30" s="159"/>
      <c r="H30" s="160"/>
      <c r="I30" s="159"/>
      <c r="J30" s="159"/>
      <c r="K30" s="160"/>
      <c r="L30" s="160"/>
      <c r="M30" s="161"/>
      <c r="N30" s="161"/>
      <c r="O30" s="161"/>
      <c r="P30" s="161"/>
      <c r="Q30" s="161"/>
      <c r="R30" s="160"/>
      <c r="S30" s="160"/>
      <c r="T30" s="160"/>
      <c r="U30" s="160"/>
      <c r="V30" s="161"/>
      <c r="W30" s="161"/>
      <c r="X30" s="160"/>
      <c r="Y30" s="160"/>
      <c r="Z30" s="160"/>
      <c r="AA30" s="160"/>
      <c r="AB30" s="181">
        <f t="shared" si="3"/>
      </c>
      <c r="AC30" s="182">
        <f t="shared" si="4"/>
      </c>
      <c r="AD30" s="24">
        <f t="shared" si="5"/>
        <v>0</v>
      </c>
      <c r="AE30" s="21">
        <f t="shared" si="6"/>
        <v>0</v>
      </c>
      <c r="AF30" s="27">
        <f t="shared" si="7"/>
        <v>0</v>
      </c>
      <c r="AG30" s="21">
        <f t="shared" si="8"/>
        <v>0</v>
      </c>
      <c r="AH30" s="21">
        <f t="shared" si="9"/>
        <v>0</v>
      </c>
      <c r="AI30" s="27">
        <f t="shared" si="10"/>
        <v>0</v>
      </c>
      <c r="AJ30" s="27">
        <f t="shared" si="11"/>
        <v>0</v>
      </c>
      <c r="AK30" s="21">
        <f t="shared" si="12"/>
        <v>0</v>
      </c>
      <c r="AL30" s="21">
        <f t="shared" si="13"/>
        <v>0</v>
      </c>
      <c r="AM30" s="21">
        <f t="shared" si="14"/>
        <v>0</v>
      </c>
      <c r="AN30" s="21">
        <f t="shared" si="15"/>
        <v>0</v>
      </c>
      <c r="AO30" s="21">
        <f t="shared" si="16"/>
        <v>0</v>
      </c>
      <c r="AP30" s="27">
        <f t="shared" si="17"/>
        <v>0</v>
      </c>
      <c r="AQ30" s="27">
        <f t="shared" si="18"/>
        <v>0</v>
      </c>
      <c r="AR30" s="27">
        <f t="shared" si="19"/>
        <v>0</v>
      </c>
      <c r="AS30" s="27">
        <f t="shared" si="20"/>
        <v>0</v>
      </c>
      <c r="AT30" s="21">
        <f t="shared" si="21"/>
        <v>0</v>
      </c>
      <c r="AU30" s="21">
        <f t="shared" si="22"/>
        <v>0</v>
      </c>
      <c r="AV30" s="27">
        <f t="shared" si="23"/>
        <v>0</v>
      </c>
      <c r="AW30" s="27">
        <f t="shared" si="24"/>
        <v>0</v>
      </c>
      <c r="AX30" s="27">
        <f t="shared" si="25"/>
        <v>0</v>
      </c>
      <c r="AY30" s="27">
        <f t="shared" si="26"/>
        <v>0</v>
      </c>
      <c r="AZ30" s="33">
        <f t="shared" si="27"/>
        <v>0</v>
      </c>
      <c r="BA30" s="6"/>
      <c r="BB30" s="6"/>
      <c r="BC30" s="6"/>
      <c r="BD30" s="15"/>
      <c r="BE30" s="6"/>
      <c r="BF30" s="6"/>
      <c r="BG30" s="15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</row>
    <row r="31" spans="1:79" ht="12.75" customHeight="1">
      <c r="A31" s="157">
        <f>IF('СПИСОК КЛАССА'!I27=3,1,0)</f>
        <v>0</v>
      </c>
      <c r="B31" s="195">
        <v>16</v>
      </c>
      <c r="C31" s="163">
        <f>IF(NOT(ISBLANK('СПИСОК КЛАССА'!B27)),'СПИСОК КЛАССА'!B27,"")</f>
        <v>16</v>
      </c>
      <c r="D31" s="163">
        <f>IF(NOT(ISBLANK('СПИСОК КЛАССА'!C27)),IF($A31=1,'СПИСОК КЛАССА'!C27,"УЧЕНИК НЕ ВЫПОЛНЯЛ РАБОТУ"),"")</f>
      </c>
      <c r="E31" s="163">
        <v>3</v>
      </c>
      <c r="F31" s="159"/>
      <c r="G31" s="159"/>
      <c r="H31" s="160"/>
      <c r="I31" s="159"/>
      <c r="J31" s="159"/>
      <c r="K31" s="160"/>
      <c r="L31" s="160"/>
      <c r="M31" s="161"/>
      <c r="N31" s="161"/>
      <c r="O31" s="161"/>
      <c r="P31" s="161"/>
      <c r="Q31" s="161"/>
      <c r="R31" s="160"/>
      <c r="S31" s="160"/>
      <c r="T31" s="160"/>
      <c r="U31" s="160"/>
      <c r="V31" s="161"/>
      <c r="W31" s="161"/>
      <c r="X31" s="160"/>
      <c r="Y31" s="160"/>
      <c r="Z31" s="160"/>
      <c r="AA31" s="160"/>
      <c r="AB31" s="181">
        <f t="shared" si="3"/>
      </c>
      <c r="AC31" s="182">
        <f t="shared" si="4"/>
      </c>
      <c r="AD31" s="24">
        <f t="shared" si="5"/>
        <v>0</v>
      </c>
      <c r="AE31" s="21">
        <f t="shared" si="6"/>
        <v>0</v>
      </c>
      <c r="AF31" s="27">
        <f t="shared" si="7"/>
        <v>0</v>
      </c>
      <c r="AG31" s="21">
        <f t="shared" si="8"/>
        <v>0</v>
      </c>
      <c r="AH31" s="21">
        <f t="shared" si="9"/>
        <v>0</v>
      </c>
      <c r="AI31" s="27">
        <f t="shared" si="10"/>
        <v>0</v>
      </c>
      <c r="AJ31" s="27">
        <f t="shared" si="11"/>
        <v>0</v>
      </c>
      <c r="AK31" s="21">
        <f t="shared" si="12"/>
        <v>0</v>
      </c>
      <c r="AL31" s="21">
        <f t="shared" si="13"/>
        <v>0</v>
      </c>
      <c r="AM31" s="21">
        <f t="shared" si="14"/>
        <v>0</v>
      </c>
      <c r="AN31" s="21">
        <f t="shared" si="15"/>
        <v>0</v>
      </c>
      <c r="AO31" s="21">
        <f t="shared" si="16"/>
        <v>0</v>
      </c>
      <c r="AP31" s="27">
        <f t="shared" si="17"/>
        <v>0</v>
      </c>
      <c r="AQ31" s="27">
        <f t="shared" si="18"/>
        <v>0</v>
      </c>
      <c r="AR31" s="27">
        <f t="shared" si="19"/>
        <v>0</v>
      </c>
      <c r="AS31" s="27">
        <f t="shared" si="20"/>
        <v>0</v>
      </c>
      <c r="AT31" s="21">
        <f t="shared" si="21"/>
        <v>0</v>
      </c>
      <c r="AU31" s="21">
        <f t="shared" si="22"/>
        <v>0</v>
      </c>
      <c r="AV31" s="27">
        <f t="shared" si="23"/>
        <v>0</v>
      </c>
      <c r="AW31" s="27">
        <f t="shared" si="24"/>
        <v>0</v>
      </c>
      <c r="AX31" s="27">
        <f t="shared" si="25"/>
        <v>0</v>
      </c>
      <c r="AY31" s="27">
        <f t="shared" si="26"/>
        <v>0</v>
      </c>
      <c r="AZ31" s="33">
        <f t="shared" si="27"/>
        <v>0</v>
      </c>
      <c r="BA31" s="6"/>
      <c r="BB31" s="6"/>
      <c r="BC31" s="6"/>
      <c r="BD31" s="15"/>
      <c r="BE31" s="6"/>
      <c r="BF31" s="6"/>
      <c r="BG31" s="15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</row>
    <row r="32" spans="1:79" ht="12.75" customHeight="1">
      <c r="A32" s="157">
        <f>IF('СПИСОК КЛАССА'!I28=3,1,0)</f>
        <v>0</v>
      </c>
      <c r="B32" s="195">
        <v>17</v>
      </c>
      <c r="C32" s="163">
        <f>IF(NOT(ISBLANK('СПИСОК КЛАССА'!B28)),'СПИСОК КЛАССА'!B28,"")</f>
        <v>17</v>
      </c>
      <c r="D32" s="163">
        <f>IF(NOT(ISBLANK('СПИСОК КЛАССА'!C28)),IF($A32=1,'СПИСОК КЛАССА'!C28,"УЧЕНИК НЕ ВЫПОЛНЯЛ РАБОТУ"),"")</f>
      </c>
      <c r="E32" s="163">
        <v>3</v>
      </c>
      <c r="F32" s="159"/>
      <c r="G32" s="159"/>
      <c r="H32" s="160"/>
      <c r="I32" s="159"/>
      <c r="J32" s="159"/>
      <c r="K32" s="160"/>
      <c r="L32" s="160"/>
      <c r="M32" s="161"/>
      <c r="N32" s="161"/>
      <c r="O32" s="161"/>
      <c r="P32" s="161"/>
      <c r="Q32" s="161"/>
      <c r="R32" s="160"/>
      <c r="S32" s="160"/>
      <c r="T32" s="160"/>
      <c r="U32" s="160"/>
      <c r="V32" s="161"/>
      <c r="W32" s="161"/>
      <c r="X32" s="160"/>
      <c r="Y32" s="160"/>
      <c r="Z32" s="160"/>
      <c r="AA32" s="160"/>
      <c r="AB32" s="181">
        <f t="shared" si="3"/>
      </c>
      <c r="AC32" s="182">
        <f t="shared" si="4"/>
      </c>
      <c r="AD32" s="24">
        <f t="shared" si="5"/>
        <v>0</v>
      </c>
      <c r="AE32" s="21">
        <f t="shared" si="6"/>
        <v>0</v>
      </c>
      <c r="AF32" s="27">
        <f t="shared" si="7"/>
        <v>0</v>
      </c>
      <c r="AG32" s="21">
        <f t="shared" si="8"/>
        <v>0</v>
      </c>
      <c r="AH32" s="21">
        <f t="shared" si="9"/>
        <v>0</v>
      </c>
      <c r="AI32" s="27">
        <f t="shared" si="10"/>
        <v>0</v>
      </c>
      <c r="AJ32" s="27">
        <f t="shared" si="11"/>
        <v>0</v>
      </c>
      <c r="AK32" s="21">
        <f t="shared" si="12"/>
        <v>0</v>
      </c>
      <c r="AL32" s="21">
        <f t="shared" si="13"/>
        <v>0</v>
      </c>
      <c r="AM32" s="21">
        <f t="shared" si="14"/>
        <v>0</v>
      </c>
      <c r="AN32" s="21">
        <f t="shared" si="15"/>
        <v>0</v>
      </c>
      <c r="AO32" s="21">
        <f t="shared" si="16"/>
        <v>0</v>
      </c>
      <c r="AP32" s="27">
        <f t="shared" si="17"/>
        <v>0</v>
      </c>
      <c r="AQ32" s="27">
        <f t="shared" si="18"/>
        <v>0</v>
      </c>
      <c r="AR32" s="27">
        <f t="shared" si="19"/>
        <v>0</v>
      </c>
      <c r="AS32" s="27">
        <f t="shared" si="20"/>
        <v>0</v>
      </c>
      <c r="AT32" s="21">
        <f t="shared" si="21"/>
        <v>0</v>
      </c>
      <c r="AU32" s="21">
        <f t="shared" si="22"/>
        <v>0</v>
      </c>
      <c r="AV32" s="27">
        <f t="shared" si="23"/>
        <v>0</v>
      </c>
      <c r="AW32" s="27">
        <f t="shared" si="24"/>
        <v>0</v>
      </c>
      <c r="AX32" s="27">
        <f t="shared" si="25"/>
        <v>0</v>
      </c>
      <c r="AY32" s="27">
        <f t="shared" si="26"/>
        <v>0</v>
      </c>
      <c r="AZ32" s="33">
        <f t="shared" si="27"/>
        <v>0</v>
      </c>
      <c r="BA32" s="6"/>
      <c r="BB32" s="6"/>
      <c r="BC32" s="6"/>
      <c r="BD32" s="15"/>
      <c r="BE32" s="6"/>
      <c r="BF32" s="6"/>
      <c r="BG32" s="15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</row>
    <row r="33" spans="1:79" ht="12.75" customHeight="1">
      <c r="A33" s="157">
        <f>IF('СПИСОК КЛАССА'!I29=3,1,0)</f>
        <v>0</v>
      </c>
      <c r="B33" s="195">
        <v>18</v>
      </c>
      <c r="C33" s="163">
        <f>IF(NOT(ISBLANK('СПИСОК КЛАССА'!B29)),'СПИСОК КЛАССА'!B29,"")</f>
        <v>18</v>
      </c>
      <c r="D33" s="163">
        <f>IF(NOT(ISBLANK('СПИСОК КЛАССА'!C29)),IF($A33=1,'СПИСОК КЛАССА'!C29,"УЧЕНИК НЕ ВЫПОЛНЯЛ РАБОТУ"),"")</f>
      </c>
      <c r="E33" s="163">
        <v>3</v>
      </c>
      <c r="F33" s="159"/>
      <c r="G33" s="159"/>
      <c r="H33" s="160"/>
      <c r="I33" s="159"/>
      <c r="J33" s="159"/>
      <c r="K33" s="160"/>
      <c r="L33" s="160"/>
      <c r="M33" s="161"/>
      <c r="N33" s="161"/>
      <c r="O33" s="161"/>
      <c r="P33" s="161"/>
      <c r="Q33" s="161"/>
      <c r="R33" s="160"/>
      <c r="S33" s="160"/>
      <c r="T33" s="160"/>
      <c r="U33" s="160"/>
      <c r="V33" s="161"/>
      <c r="W33" s="161"/>
      <c r="X33" s="160"/>
      <c r="Y33" s="160"/>
      <c r="Z33" s="160"/>
      <c r="AA33" s="160"/>
      <c r="AB33" s="181">
        <f t="shared" si="3"/>
      </c>
      <c r="AC33" s="182">
        <f t="shared" si="4"/>
      </c>
      <c r="AD33" s="24">
        <f t="shared" si="5"/>
        <v>0</v>
      </c>
      <c r="AE33" s="21">
        <f t="shared" si="6"/>
        <v>0</v>
      </c>
      <c r="AF33" s="27">
        <f t="shared" si="7"/>
        <v>0</v>
      </c>
      <c r="AG33" s="21">
        <f t="shared" si="8"/>
        <v>0</v>
      </c>
      <c r="AH33" s="21">
        <f t="shared" si="9"/>
        <v>0</v>
      </c>
      <c r="AI33" s="27">
        <f t="shared" si="10"/>
        <v>0</v>
      </c>
      <c r="AJ33" s="27">
        <f t="shared" si="11"/>
        <v>0</v>
      </c>
      <c r="AK33" s="21">
        <f t="shared" si="12"/>
        <v>0</v>
      </c>
      <c r="AL33" s="21">
        <f t="shared" si="13"/>
        <v>0</v>
      </c>
      <c r="AM33" s="21">
        <f t="shared" si="14"/>
        <v>0</v>
      </c>
      <c r="AN33" s="21">
        <f t="shared" si="15"/>
        <v>0</v>
      </c>
      <c r="AO33" s="21">
        <f t="shared" si="16"/>
        <v>0</v>
      </c>
      <c r="AP33" s="27">
        <f t="shared" si="17"/>
        <v>0</v>
      </c>
      <c r="AQ33" s="27">
        <f t="shared" si="18"/>
        <v>0</v>
      </c>
      <c r="AR33" s="27">
        <f t="shared" si="19"/>
        <v>0</v>
      </c>
      <c r="AS33" s="27">
        <f t="shared" si="20"/>
        <v>0</v>
      </c>
      <c r="AT33" s="21">
        <f t="shared" si="21"/>
        <v>0</v>
      </c>
      <c r="AU33" s="21">
        <f t="shared" si="22"/>
        <v>0</v>
      </c>
      <c r="AV33" s="27">
        <f t="shared" si="23"/>
        <v>0</v>
      </c>
      <c r="AW33" s="27">
        <f t="shared" si="24"/>
        <v>0</v>
      </c>
      <c r="AX33" s="27">
        <f t="shared" si="25"/>
        <v>0</v>
      </c>
      <c r="AY33" s="27">
        <f t="shared" si="26"/>
        <v>0</v>
      </c>
      <c r="AZ33" s="33">
        <f t="shared" si="27"/>
        <v>0</v>
      </c>
      <c r="BA33" s="6"/>
      <c r="BB33" s="6"/>
      <c r="BC33" s="6"/>
      <c r="BD33" s="15"/>
      <c r="BE33" s="6"/>
      <c r="BF33" s="6"/>
      <c r="BG33" s="15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</row>
    <row r="34" spans="1:79" ht="12.75" customHeight="1">
      <c r="A34" s="157">
        <f>IF('СПИСОК КЛАССА'!I30=3,1,0)</f>
        <v>0</v>
      </c>
      <c r="B34" s="195">
        <v>19</v>
      </c>
      <c r="C34" s="163">
        <f>IF(NOT(ISBLANK('СПИСОК КЛАССА'!B30)),'СПИСОК КЛАССА'!B30,"")</f>
        <v>19</v>
      </c>
      <c r="D34" s="163">
        <f>IF(NOT(ISBLANK('СПИСОК КЛАССА'!C30)),IF($A34=1,'СПИСОК КЛАССА'!C30,"УЧЕНИК НЕ ВЫПОЛНЯЛ РАБОТУ"),"")</f>
      </c>
      <c r="E34" s="163">
        <v>3</v>
      </c>
      <c r="F34" s="159"/>
      <c r="G34" s="159"/>
      <c r="H34" s="160"/>
      <c r="I34" s="159"/>
      <c r="J34" s="159"/>
      <c r="K34" s="160"/>
      <c r="L34" s="160"/>
      <c r="M34" s="161"/>
      <c r="N34" s="161"/>
      <c r="O34" s="161"/>
      <c r="P34" s="161"/>
      <c r="Q34" s="161"/>
      <c r="R34" s="160"/>
      <c r="S34" s="160"/>
      <c r="T34" s="160"/>
      <c r="U34" s="160"/>
      <c r="V34" s="161"/>
      <c r="W34" s="161"/>
      <c r="X34" s="160"/>
      <c r="Y34" s="160"/>
      <c r="Z34" s="160"/>
      <c r="AA34" s="160"/>
      <c r="AB34" s="181">
        <f t="shared" si="3"/>
      </c>
      <c r="AC34" s="182">
        <f t="shared" si="4"/>
      </c>
      <c r="AD34" s="24">
        <f t="shared" si="5"/>
        <v>0</v>
      </c>
      <c r="AE34" s="21">
        <f t="shared" si="6"/>
        <v>0</v>
      </c>
      <c r="AF34" s="27">
        <f t="shared" si="7"/>
        <v>0</v>
      </c>
      <c r="AG34" s="21">
        <f t="shared" si="8"/>
        <v>0</v>
      </c>
      <c r="AH34" s="21">
        <f t="shared" si="9"/>
        <v>0</v>
      </c>
      <c r="AI34" s="27">
        <f t="shared" si="10"/>
        <v>0</v>
      </c>
      <c r="AJ34" s="27">
        <f t="shared" si="11"/>
        <v>0</v>
      </c>
      <c r="AK34" s="21">
        <f t="shared" si="12"/>
        <v>0</v>
      </c>
      <c r="AL34" s="21">
        <f t="shared" si="13"/>
        <v>0</v>
      </c>
      <c r="AM34" s="21">
        <f t="shared" si="14"/>
        <v>0</v>
      </c>
      <c r="AN34" s="21">
        <f t="shared" si="15"/>
        <v>0</v>
      </c>
      <c r="AO34" s="21">
        <f t="shared" si="16"/>
        <v>0</v>
      </c>
      <c r="AP34" s="27">
        <f t="shared" si="17"/>
        <v>0</v>
      </c>
      <c r="AQ34" s="27">
        <f t="shared" si="18"/>
        <v>0</v>
      </c>
      <c r="AR34" s="27">
        <f t="shared" si="19"/>
        <v>0</v>
      </c>
      <c r="AS34" s="27">
        <f t="shared" si="20"/>
        <v>0</v>
      </c>
      <c r="AT34" s="21">
        <f t="shared" si="21"/>
        <v>0</v>
      </c>
      <c r="AU34" s="21">
        <f t="shared" si="22"/>
        <v>0</v>
      </c>
      <c r="AV34" s="27">
        <f t="shared" si="23"/>
        <v>0</v>
      </c>
      <c r="AW34" s="27">
        <f t="shared" si="24"/>
        <v>0</v>
      </c>
      <c r="AX34" s="27">
        <f t="shared" si="25"/>
        <v>0</v>
      </c>
      <c r="AY34" s="27">
        <f t="shared" si="26"/>
        <v>0</v>
      </c>
      <c r="AZ34" s="33">
        <f t="shared" si="27"/>
        <v>0</v>
      </c>
      <c r="BA34" s="6"/>
      <c r="BB34" s="6"/>
      <c r="BC34" s="6"/>
      <c r="BD34" s="15"/>
      <c r="BE34" s="6"/>
      <c r="BF34" s="6"/>
      <c r="BG34" s="15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</row>
    <row r="35" spans="1:79" ht="12.75" customHeight="1">
      <c r="A35" s="157">
        <f>IF('СПИСОК КЛАССА'!I31=3,1,0)</f>
        <v>1</v>
      </c>
      <c r="B35" s="195">
        <v>20</v>
      </c>
      <c r="C35" s="163">
        <f>IF(NOT(ISBLANK('СПИСОК КЛАССА'!B31)),'СПИСОК КЛАССА'!B31,"")</f>
        <v>20</v>
      </c>
      <c r="D35" s="163">
        <f>IF(NOT(ISBLANK('СПИСОК КЛАССА'!C31)),IF($A35=1,'СПИСОК КЛАССА'!C31,"УЧЕНИК НЕ ВЫПОЛНЯЛ РАБОТУ"),"")</f>
      </c>
      <c r="E35" s="163">
        <v>3</v>
      </c>
      <c r="F35" s="159">
        <v>1</v>
      </c>
      <c r="G35" s="159">
        <v>1</v>
      </c>
      <c r="H35" s="160">
        <v>2</v>
      </c>
      <c r="I35" s="159">
        <v>1</v>
      </c>
      <c r="J35" s="159">
        <v>1</v>
      </c>
      <c r="K35" s="160">
        <v>2</v>
      </c>
      <c r="L35" s="160">
        <v>1</v>
      </c>
      <c r="M35" s="161">
        <v>1</v>
      </c>
      <c r="N35" s="161">
        <v>1</v>
      </c>
      <c r="O35" s="161">
        <v>1</v>
      </c>
      <c r="P35" s="161">
        <v>1</v>
      </c>
      <c r="Q35" s="161">
        <v>1</v>
      </c>
      <c r="R35" s="160">
        <v>0</v>
      </c>
      <c r="S35" s="160">
        <v>0</v>
      </c>
      <c r="T35" s="160">
        <v>1</v>
      </c>
      <c r="U35" s="160">
        <v>1</v>
      </c>
      <c r="V35" s="161">
        <v>1</v>
      </c>
      <c r="W35" s="161">
        <v>1</v>
      </c>
      <c r="X35" s="160">
        <v>2</v>
      </c>
      <c r="Y35" s="160">
        <v>1</v>
      </c>
      <c r="Z35" s="160">
        <v>1</v>
      </c>
      <c r="AA35" s="160">
        <v>2</v>
      </c>
      <c r="AB35" s="181">
        <f t="shared" si="3"/>
        <v>24</v>
      </c>
      <c r="AC35" s="182">
        <f t="shared" si="4"/>
        <v>0.9230769230769231</v>
      </c>
      <c r="AD35" s="24">
        <f t="shared" si="5"/>
        <v>0</v>
      </c>
      <c r="AE35" s="21">
        <f t="shared" si="6"/>
        <v>0</v>
      </c>
      <c r="AF35" s="27">
        <f t="shared" si="7"/>
        <v>2</v>
      </c>
      <c r="AG35" s="21">
        <f t="shared" si="8"/>
        <v>0</v>
      </c>
      <c r="AH35" s="21">
        <f t="shared" si="9"/>
        <v>0</v>
      </c>
      <c r="AI35" s="27">
        <f t="shared" si="10"/>
        <v>2</v>
      </c>
      <c r="AJ35" s="27">
        <f t="shared" si="11"/>
        <v>1</v>
      </c>
      <c r="AK35" s="21">
        <f t="shared" si="12"/>
        <v>0</v>
      </c>
      <c r="AL35" s="21">
        <f t="shared" si="13"/>
        <v>0</v>
      </c>
      <c r="AM35" s="21">
        <f t="shared" si="14"/>
        <v>0</v>
      </c>
      <c r="AN35" s="21">
        <f t="shared" si="15"/>
        <v>0</v>
      </c>
      <c r="AO35" s="21">
        <f t="shared" si="16"/>
        <v>0</v>
      </c>
      <c r="AP35" s="27">
        <f t="shared" si="17"/>
        <v>0</v>
      </c>
      <c r="AQ35" s="27">
        <f t="shared" si="18"/>
        <v>0</v>
      </c>
      <c r="AR35" s="27">
        <f t="shared" si="19"/>
        <v>1</v>
      </c>
      <c r="AS35" s="27">
        <f t="shared" si="20"/>
        <v>1</v>
      </c>
      <c r="AT35" s="21">
        <f t="shared" si="21"/>
        <v>0</v>
      </c>
      <c r="AU35" s="21">
        <f t="shared" si="22"/>
        <v>0</v>
      </c>
      <c r="AV35" s="27">
        <f t="shared" si="23"/>
        <v>2</v>
      </c>
      <c r="AW35" s="27">
        <f t="shared" si="24"/>
        <v>1</v>
      </c>
      <c r="AX35" s="27">
        <f t="shared" si="25"/>
        <v>1</v>
      </c>
      <c r="AY35" s="27">
        <f t="shared" si="26"/>
        <v>2</v>
      </c>
      <c r="AZ35" s="33">
        <f t="shared" si="27"/>
        <v>13</v>
      </c>
      <c r="BA35" s="6"/>
      <c r="BB35" s="6"/>
      <c r="BC35" s="6"/>
      <c r="BD35" s="15"/>
      <c r="BE35" s="6"/>
      <c r="BF35" s="6"/>
      <c r="BG35" s="15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</row>
    <row r="36" spans="1:79" ht="12.75" customHeight="1">
      <c r="A36" s="157">
        <f>IF('СПИСОК КЛАССА'!I32=3,1,0)</f>
        <v>0</v>
      </c>
      <c r="B36" s="195">
        <v>21</v>
      </c>
      <c r="C36" s="163">
        <f>IF(NOT(ISBLANK('СПИСОК КЛАССА'!B32)),'СПИСОК КЛАССА'!B32,"")</f>
        <v>21</v>
      </c>
      <c r="D36" s="163">
        <f>IF(NOT(ISBLANK('СПИСОК КЛАССА'!C32)),IF($A36=1,'СПИСОК КЛАССА'!C32,"УЧЕНИК НЕ ВЫПОЛНЯЛ РАБОТУ"),"")</f>
      </c>
      <c r="E36" s="163">
        <v>3</v>
      </c>
      <c r="F36" s="159"/>
      <c r="G36" s="159"/>
      <c r="H36" s="160"/>
      <c r="I36" s="159"/>
      <c r="J36" s="159"/>
      <c r="K36" s="160"/>
      <c r="L36" s="160"/>
      <c r="M36" s="161"/>
      <c r="N36" s="161"/>
      <c r="O36" s="161"/>
      <c r="P36" s="161"/>
      <c r="Q36" s="161"/>
      <c r="R36" s="160"/>
      <c r="S36" s="160"/>
      <c r="T36" s="160"/>
      <c r="U36" s="160"/>
      <c r="V36" s="161"/>
      <c r="W36" s="161"/>
      <c r="X36" s="160"/>
      <c r="Y36" s="160"/>
      <c r="Z36" s="160"/>
      <c r="AA36" s="160"/>
      <c r="AB36" s="181">
        <f t="shared" si="3"/>
      </c>
      <c r="AC36" s="182">
        <f t="shared" si="4"/>
      </c>
      <c r="AD36" s="24">
        <f t="shared" si="5"/>
        <v>0</v>
      </c>
      <c r="AE36" s="21">
        <f t="shared" si="6"/>
        <v>0</v>
      </c>
      <c r="AF36" s="27">
        <f t="shared" si="7"/>
        <v>0</v>
      </c>
      <c r="AG36" s="21">
        <f t="shared" si="8"/>
        <v>0</v>
      </c>
      <c r="AH36" s="21">
        <f t="shared" si="9"/>
        <v>0</v>
      </c>
      <c r="AI36" s="27">
        <f t="shared" si="10"/>
        <v>0</v>
      </c>
      <c r="AJ36" s="27">
        <f t="shared" si="11"/>
        <v>0</v>
      </c>
      <c r="AK36" s="21">
        <f t="shared" si="12"/>
        <v>0</v>
      </c>
      <c r="AL36" s="21">
        <f t="shared" si="13"/>
        <v>0</v>
      </c>
      <c r="AM36" s="21">
        <f t="shared" si="14"/>
        <v>0</v>
      </c>
      <c r="AN36" s="21">
        <f t="shared" si="15"/>
        <v>0</v>
      </c>
      <c r="AO36" s="21">
        <f t="shared" si="16"/>
        <v>0</v>
      </c>
      <c r="AP36" s="27">
        <f t="shared" si="17"/>
        <v>0</v>
      </c>
      <c r="AQ36" s="27">
        <f t="shared" si="18"/>
        <v>0</v>
      </c>
      <c r="AR36" s="27">
        <f t="shared" si="19"/>
        <v>0</v>
      </c>
      <c r="AS36" s="27">
        <f t="shared" si="20"/>
        <v>0</v>
      </c>
      <c r="AT36" s="21">
        <f t="shared" si="21"/>
        <v>0</v>
      </c>
      <c r="AU36" s="21">
        <f t="shared" si="22"/>
        <v>0</v>
      </c>
      <c r="AV36" s="27">
        <f t="shared" si="23"/>
        <v>0</v>
      </c>
      <c r="AW36" s="27">
        <f t="shared" si="24"/>
        <v>0</v>
      </c>
      <c r="AX36" s="27">
        <f t="shared" si="25"/>
        <v>0</v>
      </c>
      <c r="AY36" s="27">
        <f t="shared" si="26"/>
        <v>0</v>
      </c>
      <c r="AZ36" s="33">
        <f t="shared" si="27"/>
        <v>0</v>
      </c>
      <c r="BA36" s="6"/>
      <c r="BB36" s="6"/>
      <c r="BC36" s="6"/>
      <c r="BD36" s="15"/>
      <c r="BE36" s="6"/>
      <c r="BF36" s="6"/>
      <c r="BG36" s="15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</row>
    <row r="37" spans="1:79" ht="12.75" customHeight="1">
      <c r="A37" s="157">
        <f>IF('СПИСОК КЛАССА'!I33=3,1,0)</f>
        <v>0</v>
      </c>
      <c r="B37" s="195">
        <v>22</v>
      </c>
      <c r="C37" s="163">
        <f>IF(NOT(ISBLANK('СПИСОК КЛАССА'!B33)),'СПИСОК КЛАССА'!B33,"")</f>
        <v>22</v>
      </c>
      <c r="D37" s="163">
        <f>IF(NOT(ISBLANK('СПИСОК КЛАССА'!C33)),IF($A37=1,'СПИСОК КЛАССА'!C33,"УЧЕНИК НЕ ВЫПОЛНЯЛ РАБОТУ"),"")</f>
      </c>
      <c r="E37" s="163">
        <v>3</v>
      </c>
      <c r="F37" s="159"/>
      <c r="G37" s="159"/>
      <c r="H37" s="160"/>
      <c r="I37" s="159"/>
      <c r="J37" s="159"/>
      <c r="K37" s="160"/>
      <c r="L37" s="160"/>
      <c r="M37" s="161"/>
      <c r="N37" s="161"/>
      <c r="O37" s="161"/>
      <c r="P37" s="161"/>
      <c r="Q37" s="161"/>
      <c r="R37" s="160"/>
      <c r="S37" s="160"/>
      <c r="T37" s="160"/>
      <c r="U37" s="160"/>
      <c r="V37" s="161"/>
      <c r="W37" s="161"/>
      <c r="X37" s="160"/>
      <c r="Y37" s="160"/>
      <c r="Z37" s="160"/>
      <c r="AA37" s="160"/>
      <c r="AB37" s="181">
        <f t="shared" si="3"/>
      </c>
      <c r="AC37" s="182">
        <f t="shared" si="4"/>
      </c>
      <c r="AD37" s="24">
        <f t="shared" si="5"/>
        <v>0</v>
      </c>
      <c r="AE37" s="21">
        <f t="shared" si="6"/>
        <v>0</v>
      </c>
      <c r="AF37" s="27">
        <f t="shared" si="7"/>
        <v>0</v>
      </c>
      <c r="AG37" s="21">
        <f t="shared" si="8"/>
        <v>0</v>
      </c>
      <c r="AH37" s="21">
        <f t="shared" si="9"/>
        <v>0</v>
      </c>
      <c r="AI37" s="27">
        <f t="shared" si="10"/>
        <v>0</v>
      </c>
      <c r="AJ37" s="27">
        <f t="shared" si="11"/>
        <v>0</v>
      </c>
      <c r="AK37" s="21">
        <f t="shared" si="12"/>
        <v>0</v>
      </c>
      <c r="AL37" s="21">
        <f t="shared" si="13"/>
        <v>0</v>
      </c>
      <c r="AM37" s="21">
        <f t="shared" si="14"/>
        <v>0</v>
      </c>
      <c r="AN37" s="21">
        <f t="shared" si="15"/>
        <v>0</v>
      </c>
      <c r="AO37" s="21">
        <f t="shared" si="16"/>
        <v>0</v>
      </c>
      <c r="AP37" s="27">
        <f t="shared" si="17"/>
        <v>0</v>
      </c>
      <c r="AQ37" s="27">
        <f t="shared" si="18"/>
        <v>0</v>
      </c>
      <c r="AR37" s="27">
        <f t="shared" si="19"/>
        <v>0</v>
      </c>
      <c r="AS37" s="27">
        <f t="shared" si="20"/>
        <v>0</v>
      </c>
      <c r="AT37" s="21">
        <f t="shared" si="21"/>
        <v>0</v>
      </c>
      <c r="AU37" s="21">
        <f t="shared" si="22"/>
        <v>0</v>
      </c>
      <c r="AV37" s="27">
        <f t="shared" si="23"/>
        <v>0</v>
      </c>
      <c r="AW37" s="27">
        <f t="shared" si="24"/>
        <v>0</v>
      </c>
      <c r="AX37" s="27">
        <f t="shared" si="25"/>
        <v>0</v>
      </c>
      <c r="AY37" s="27">
        <f t="shared" si="26"/>
        <v>0</v>
      </c>
      <c r="AZ37" s="33">
        <f t="shared" si="27"/>
        <v>0</v>
      </c>
      <c r="BA37" s="6"/>
      <c r="BB37" s="6"/>
      <c r="BC37" s="6"/>
      <c r="BD37" s="15"/>
      <c r="BE37" s="6"/>
      <c r="BF37" s="6"/>
      <c r="BG37" s="15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</row>
    <row r="38" spans="1:79" ht="12.75" customHeight="1">
      <c r="A38" s="157">
        <f>IF('СПИСОК КЛАССА'!I34=3,1,0)</f>
        <v>0</v>
      </c>
      <c r="B38" s="195">
        <v>23</v>
      </c>
      <c r="C38" s="163">
        <f>IF(NOT(ISBLANK('СПИСОК КЛАССА'!B34)),'СПИСОК КЛАССА'!B34,"")</f>
      </c>
      <c r="D38" s="163">
        <f>IF(NOT(ISBLANK('СПИСОК КЛАССА'!C34)),IF($A38=1,'СПИСОК КЛАССА'!C34,"УЧЕНИК НЕ ВЫПОЛНЯЛ РАБОТУ"),"")</f>
      </c>
      <c r="E38" s="163">
        <v>3</v>
      </c>
      <c r="F38" s="159"/>
      <c r="G38" s="159"/>
      <c r="H38" s="160"/>
      <c r="I38" s="159"/>
      <c r="J38" s="159"/>
      <c r="K38" s="160"/>
      <c r="L38" s="160"/>
      <c r="M38" s="161"/>
      <c r="N38" s="161"/>
      <c r="O38" s="161"/>
      <c r="P38" s="161"/>
      <c r="Q38" s="161"/>
      <c r="R38" s="160"/>
      <c r="S38" s="160"/>
      <c r="T38" s="160"/>
      <c r="U38" s="160"/>
      <c r="V38" s="161"/>
      <c r="W38" s="161"/>
      <c r="X38" s="160"/>
      <c r="Y38" s="160"/>
      <c r="Z38" s="160"/>
      <c r="AA38" s="160"/>
      <c r="AB38" s="181">
        <f t="shared" si="3"/>
      </c>
      <c r="AC38" s="182">
        <f t="shared" si="4"/>
      </c>
      <c r="AD38" s="24">
        <f t="shared" si="5"/>
        <v>0</v>
      </c>
      <c r="AE38" s="21">
        <f t="shared" si="6"/>
        <v>0</v>
      </c>
      <c r="AF38" s="27">
        <f t="shared" si="7"/>
        <v>0</v>
      </c>
      <c r="AG38" s="21">
        <f t="shared" si="8"/>
        <v>0</v>
      </c>
      <c r="AH38" s="21">
        <f t="shared" si="9"/>
        <v>0</v>
      </c>
      <c r="AI38" s="27">
        <f t="shared" si="10"/>
        <v>0</v>
      </c>
      <c r="AJ38" s="27">
        <f t="shared" si="11"/>
        <v>0</v>
      </c>
      <c r="AK38" s="21">
        <f t="shared" si="12"/>
        <v>0</v>
      </c>
      <c r="AL38" s="21">
        <f t="shared" si="13"/>
        <v>0</v>
      </c>
      <c r="AM38" s="21">
        <f t="shared" si="14"/>
        <v>0</v>
      </c>
      <c r="AN38" s="21">
        <f t="shared" si="15"/>
        <v>0</v>
      </c>
      <c r="AO38" s="21">
        <f t="shared" si="16"/>
        <v>0</v>
      </c>
      <c r="AP38" s="27">
        <f t="shared" si="17"/>
        <v>0</v>
      </c>
      <c r="AQ38" s="27">
        <f t="shared" si="18"/>
        <v>0</v>
      </c>
      <c r="AR38" s="27">
        <f t="shared" si="19"/>
        <v>0</v>
      </c>
      <c r="AS38" s="27">
        <f t="shared" si="20"/>
        <v>0</v>
      </c>
      <c r="AT38" s="21">
        <f t="shared" si="21"/>
        <v>0</v>
      </c>
      <c r="AU38" s="21">
        <f t="shared" si="22"/>
        <v>0</v>
      </c>
      <c r="AV38" s="27">
        <f t="shared" si="23"/>
        <v>0</v>
      </c>
      <c r="AW38" s="27">
        <f t="shared" si="24"/>
        <v>0</v>
      </c>
      <c r="AX38" s="27">
        <f t="shared" si="25"/>
        <v>0</v>
      </c>
      <c r="AY38" s="27">
        <f t="shared" si="26"/>
        <v>0</v>
      </c>
      <c r="AZ38" s="33">
        <f t="shared" si="27"/>
        <v>0</v>
      </c>
      <c r="BA38" s="6"/>
      <c r="BB38" s="6"/>
      <c r="BC38" s="6"/>
      <c r="BD38" s="15"/>
      <c r="BE38" s="6"/>
      <c r="BF38" s="6"/>
      <c r="BG38" s="15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</row>
    <row r="39" spans="1:79" ht="12.75" customHeight="1">
      <c r="A39" s="157">
        <f>IF('СПИСОК КЛАССА'!I35=3,1,0)</f>
        <v>0</v>
      </c>
      <c r="B39" s="195">
        <v>24</v>
      </c>
      <c r="C39" s="163">
        <f>IF(NOT(ISBLANK('СПИСОК КЛАССА'!B35)),'СПИСОК КЛАССА'!B35,"")</f>
      </c>
      <c r="D39" s="163">
        <f>IF(NOT(ISBLANK('СПИСОК КЛАССА'!C35)),IF($A39=1,'СПИСОК КЛАССА'!C35,"УЧЕНИК НЕ ВЫПОЛНЯЛ РАБОТУ"),"")</f>
      </c>
      <c r="E39" s="163">
        <v>3</v>
      </c>
      <c r="F39" s="159"/>
      <c r="G39" s="159"/>
      <c r="H39" s="160"/>
      <c r="I39" s="159"/>
      <c r="J39" s="159"/>
      <c r="K39" s="160"/>
      <c r="L39" s="160"/>
      <c r="M39" s="161"/>
      <c r="N39" s="161"/>
      <c r="O39" s="161"/>
      <c r="P39" s="161"/>
      <c r="Q39" s="161"/>
      <c r="R39" s="160"/>
      <c r="S39" s="160"/>
      <c r="T39" s="160"/>
      <c r="U39" s="160"/>
      <c r="V39" s="161"/>
      <c r="W39" s="161"/>
      <c r="X39" s="160"/>
      <c r="Y39" s="160"/>
      <c r="Z39" s="160"/>
      <c r="AA39" s="160"/>
      <c r="AB39" s="181">
        <f t="shared" si="3"/>
      </c>
      <c r="AC39" s="182">
        <f t="shared" si="4"/>
      </c>
      <c r="AD39" s="24">
        <f t="shared" si="5"/>
        <v>0</v>
      </c>
      <c r="AE39" s="21">
        <f t="shared" si="6"/>
        <v>0</v>
      </c>
      <c r="AF39" s="27">
        <f t="shared" si="7"/>
        <v>0</v>
      </c>
      <c r="AG39" s="21">
        <f t="shared" si="8"/>
        <v>0</v>
      </c>
      <c r="AH39" s="21">
        <f t="shared" si="9"/>
        <v>0</v>
      </c>
      <c r="AI39" s="27">
        <f t="shared" si="10"/>
        <v>0</v>
      </c>
      <c r="AJ39" s="27">
        <f t="shared" si="11"/>
        <v>0</v>
      </c>
      <c r="AK39" s="21">
        <f t="shared" si="12"/>
        <v>0</v>
      </c>
      <c r="AL39" s="21">
        <f t="shared" si="13"/>
        <v>0</v>
      </c>
      <c r="AM39" s="21">
        <f t="shared" si="14"/>
        <v>0</v>
      </c>
      <c r="AN39" s="21">
        <f t="shared" si="15"/>
        <v>0</v>
      </c>
      <c r="AO39" s="21">
        <f t="shared" si="16"/>
        <v>0</v>
      </c>
      <c r="AP39" s="27">
        <f t="shared" si="17"/>
        <v>0</v>
      </c>
      <c r="AQ39" s="27">
        <f t="shared" si="18"/>
        <v>0</v>
      </c>
      <c r="AR39" s="27">
        <f t="shared" si="19"/>
        <v>0</v>
      </c>
      <c r="AS39" s="27">
        <f t="shared" si="20"/>
        <v>0</v>
      </c>
      <c r="AT39" s="21">
        <f t="shared" si="21"/>
        <v>0</v>
      </c>
      <c r="AU39" s="21">
        <f t="shared" si="22"/>
        <v>0</v>
      </c>
      <c r="AV39" s="27">
        <f t="shared" si="23"/>
        <v>0</v>
      </c>
      <c r="AW39" s="27">
        <f t="shared" si="24"/>
        <v>0</v>
      </c>
      <c r="AX39" s="27">
        <f t="shared" si="25"/>
        <v>0</v>
      </c>
      <c r="AY39" s="27">
        <f t="shared" si="26"/>
        <v>0</v>
      </c>
      <c r="AZ39" s="33">
        <f t="shared" si="27"/>
        <v>0</v>
      </c>
      <c r="BA39" s="6"/>
      <c r="BB39" s="6"/>
      <c r="BC39" s="6"/>
      <c r="BD39" s="15"/>
      <c r="BE39" s="6"/>
      <c r="BF39" s="6"/>
      <c r="BG39" s="15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</row>
    <row r="40" spans="1:79" ht="12.75" customHeight="1">
      <c r="A40" s="157">
        <f>IF('СПИСОК КЛАССА'!I36=3,1,0)</f>
        <v>0</v>
      </c>
      <c r="B40" s="195">
        <v>25</v>
      </c>
      <c r="C40" s="163">
        <f>IF(NOT(ISBLANK('СПИСОК КЛАССА'!B36)),'СПИСОК КЛАССА'!B36,"")</f>
      </c>
      <c r="D40" s="163">
        <f>IF(NOT(ISBLANK('СПИСОК КЛАССА'!C36)),IF($A40=1,'СПИСОК КЛАССА'!C36,"УЧЕНИК НЕ ВЫПОЛНЯЛ РАБОТУ"),"")</f>
      </c>
      <c r="E40" s="163">
        <v>3</v>
      </c>
      <c r="F40" s="159"/>
      <c r="G40" s="159"/>
      <c r="H40" s="160"/>
      <c r="I40" s="159"/>
      <c r="J40" s="159"/>
      <c r="K40" s="160"/>
      <c r="L40" s="160"/>
      <c r="M40" s="161"/>
      <c r="N40" s="161"/>
      <c r="O40" s="161"/>
      <c r="P40" s="161"/>
      <c r="Q40" s="161"/>
      <c r="R40" s="160"/>
      <c r="S40" s="160"/>
      <c r="T40" s="160"/>
      <c r="U40" s="160"/>
      <c r="V40" s="161"/>
      <c r="W40" s="161"/>
      <c r="X40" s="160"/>
      <c r="Y40" s="160"/>
      <c r="Z40" s="160"/>
      <c r="AA40" s="160"/>
      <c r="AB40" s="181">
        <f t="shared" si="3"/>
      </c>
      <c r="AC40" s="182">
        <f t="shared" si="4"/>
      </c>
      <c r="AD40" s="24">
        <f t="shared" si="5"/>
        <v>0</v>
      </c>
      <c r="AE40" s="21">
        <f t="shared" si="6"/>
        <v>0</v>
      </c>
      <c r="AF40" s="27">
        <f t="shared" si="7"/>
        <v>0</v>
      </c>
      <c r="AG40" s="21">
        <f t="shared" si="8"/>
        <v>0</v>
      </c>
      <c r="AH40" s="21">
        <f t="shared" si="9"/>
        <v>0</v>
      </c>
      <c r="AI40" s="27">
        <f t="shared" si="10"/>
        <v>0</v>
      </c>
      <c r="AJ40" s="27">
        <f t="shared" si="11"/>
        <v>0</v>
      </c>
      <c r="AK40" s="21">
        <f t="shared" si="12"/>
        <v>0</v>
      </c>
      <c r="AL40" s="21">
        <f t="shared" si="13"/>
        <v>0</v>
      </c>
      <c r="AM40" s="21">
        <f t="shared" si="14"/>
        <v>0</v>
      </c>
      <c r="AN40" s="21">
        <f t="shared" si="15"/>
        <v>0</v>
      </c>
      <c r="AO40" s="21">
        <f t="shared" si="16"/>
        <v>0</v>
      </c>
      <c r="AP40" s="27">
        <f t="shared" si="17"/>
        <v>0</v>
      </c>
      <c r="AQ40" s="27">
        <f t="shared" si="18"/>
        <v>0</v>
      </c>
      <c r="AR40" s="27">
        <f t="shared" si="19"/>
        <v>0</v>
      </c>
      <c r="AS40" s="27">
        <f t="shared" si="20"/>
        <v>0</v>
      </c>
      <c r="AT40" s="21">
        <f t="shared" si="21"/>
        <v>0</v>
      </c>
      <c r="AU40" s="21">
        <f t="shared" si="22"/>
        <v>0</v>
      </c>
      <c r="AV40" s="27">
        <f t="shared" si="23"/>
        <v>0</v>
      </c>
      <c r="AW40" s="27">
        <f t="shared" si="24"/>
        <v>0</v>
      </c>
      <c r="AX40" s="27">
        <f t="shared" si="25"/>
        <v>0</v>
      </c>
      <c r="AY40" s="27">
        <f t="shared" si="26"/>
        <v>0</v>
      </c>
      <c r="AZ40" s="33">
        <f t="shared" si="27"/>
        <v>0</v>
      </c>
      <c r="BA40" s="6"/>
      <c r="BB40" s="6"/>
      <c r="BC40" s="6"/>
      <c r="BD40" s="15"/>
      <c r="BE40" s="6"/>
      <c r="BF40" s="6"/>
      <c r="BG40" s="15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</row>
    <row r="41" spans="1:79" ht="12.75" customHeight="1">
      <c r="A41" s="157">
        <f>IF('СПИСОК КЛАССА'!I37=3,1,0)</f>
        <v>0</v>
      </c>
      <c r="B41" s="195">
        <v>26</v>
      </c>
      <c r="C41" s="163">
        <f>IF(NOT(ISBLANK('СПИСОК КЛАССА'!B37)),'СПИСОК КЛАССА'!B37,"")</f>
      </c>
      <c r="D41" s="163">
        <f>IF(NOT(ISBLANK('СПИСОК КЛАССА'!C37)),IF($A41=1,'СПИСОК КЛАССА'!C37,"УЧЕНИК НЕ ВЫПОЛНЯЛ РАБОТУ"),"")</f>
      </c>
      <c r="E41" s="163">
        <v>3</v>
      </c>
      <c r="F41" s="159"/>
      <c r="G41" s="159"/>
      <c r="H41" s="160"/>
      <c r="I41" s="159"/>
      <c r="J41" s="159"/>
      <c r="K41" s="160"/>
      <c r="L41" s="160"/>
      <c r="M41" s="161"/>
      <c r="N41" s="161"/>
      <c r="O41" s="161"/>
      <c r="P41" s="161"/>
      <c r="Q41" s="161"/>
      <c r="R41" s="160"/>
      <c r="S41" s="160"/>
      <c r="T41" s="160"/>
      <c r="U41" s="160"/>
      <c r="V41" s="161"/>
      <c r="W41" s="161"/>
      <c r="X41" s="160"/>
      <c r="Y41" s="160"/>
      <c r="Z41" s="160"/>
      <c r="AA41" s="160"/>
      <c r="AB41" s="181">
        <f t="shared" si="3"/>
      </c>
      <c r="AC41" s="182">
        <f t="shared" si="4"/>
      </c>
      <c r="AD41" s="24">
        <f t="shared" si="5"/>
        <v>0</v>
      </c>
      <c r="AE41" s="21">
        <f t="shared" si="6"/>
        <v>0</v>
      </c>
      <c r="AF41" s="27">
        <f t="shared" si="7"/>
        <v>0</v>
      </c>
      <c r="AG41" s="21">
        <f t="shared" si="8"/>
        <v>0</v>
      </c>
      <c r="AH41" s="21">
        <f t="shared" si="9"/>
        <v>0</v>
      </c>
      <c r="AI41" s="27">
        <f t="shared" si="10"/>
        <v>0</v>
      </c>
      <c r="AJ41" s="27">
        <f t="shared" si="11"/>
        <v>0</v>
      </c>
      <c r="AK41" s="21">
        <f t="shared" si="12"/>
        <v>0</v>
      </c>
      <c r="AL41" s="21">
        <f t="shared" si="13"/>
        <v>0</v>
      </c>
      <c r="AM41" s="21">
        <f t="shared" si="14"/>
        <v>0</v>
      </c>
      <c r="AN41" s="21">
        <f t="shared" si="15"/>
        <v>0</v>
      </c>
      <c r="AO41" s="21">
        <f t="shared" si="16"/>
        <v>0</v>
      </c>
      <c r="AP41" s="27">
        <f t="shared" si="17"/>
        <v>0</v>
      </c>
      <c r="AQ41" s="27">
        <f t="shared" si="18"/>
        <v>0</v>
      </c>
      <c r="AR41" s="27">
        <f t="shared" si="19"/>
        <v>0</v>
      </c>
      <c r="AS41" s="27">
        <f t="shared" si="20"/>
        <v>0</v>
      </c>
      <c r="AT41" s="21">
        <f t="shared" si="21"/>
        <v>0</v>
      </c>
      <c r="AU41" s="21">
        <f t="shared" si="22"/>
        <v>0</v>
      </c>
      <c r="AV41" s="27">
        <f t="shared" si="23"/>
        <v>0</v>
      </c>
      <c r="AW41" s="27">
        <f t="shared" si="24"/>
        <v>0</v>
      </c>
      <c r="AX41" s="27">
        <f t="shared" si="25"/>
        <v>0</v>
      </c>
      <c r="AY41" s="27">
        <f t="shared" si="26"/>
        <v>0</v>
      </c>
      <c r="AZ41" s="33">
        <f t="shared" si="27"/>
        <v>0</v>
      </c>
      <c r="BA41" s="6"/>
      <c r="BB41" s="6"/>
      <c r="BC41" s="6"/>
      <c r="BD41" s="15"/>
      <c r="BE41" s="6"/>
      <c r="BF41" s="6"/>
      <c r="BG41" s="15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</row>
    <row r="42" spans="1:79" ht="12.75" customHeight="1">
      <c r="A42" s="157">
        <f>IF('СПИСОК КЛАССА'!I38=3,1,0)</f>
        <v>0</v>
      </c>
      <c r="B42" s="195">
        <v>27</v>
      </c>
      <c r="C42" s="163">
        <f>IF(NOT(ISBLANK('СПИСОК КЛАССА'!B38)),'СПИСОК КЛАССА'!B38,"")</f>
      </c>
      <c r="D42" s="163">
        <f>IF(NOT(ISBLANK('СПИСОК КЛАССА'!C38)),IF($A42=1,'СПИСОК КЛАССА'!C38,"УЧЕНИК НЕ ВЫПОЛНЯЛ РАБОТУ"),"")</f>
      </c>
      <c r="E42" s="163">
        <v>3</v>
      </c>
      <c r="F42" s="159"/>
      <c r="G42" s="159"/>
      <c r="H42" s="160"/>
      <c r="I42" s="159"/>
      <c r="J42" s="159"/>
      <c r="K42" s="160"/>
      <c r="L42" s="160"/>
      <c r="M42" s="161"/>
      <c r="N42" s="161"/>
      <c r="O42" s="161"/>
      <c r="P42" s="161"/>
      <c r="Q42" s="161"/>
      <c r="R42" s="160"/>
      <c r="S42" s="160"/>
      <c r="T42" s="160"/>
      <c r="U42" s="160"/>
      <c r="V42" s="161"/>
      <c r="W42" s="161"/>
      <c r="X42" s="160"/>
      <c r="Y42" s="160"/>
      <c r="Z42" s="160"/>
      <c r="AA42" s="160"/>
      <c r="AB42" s="181">
        <f t="shared" si="3"/>
      </c>
      <c r="AC42" s="182">
        <f t="shared" si="4"/>
      </c>
      <c r="AD42" s="24">
        <f t="shared" si="5"/>
        <v>0</v>
      </c>
      <c r="AE42" s="21">
        <f t="shared" si="6"/>
        <v>0</v>
      </c>
      <c r="AF42" s="27">
        <f t="shared" si="7"/>
        <v>0</v>
      </c>
      <c r="AG42" s="21">
        <f t="shared" si="8"/>
        <v>0</v>
      </c>
      <c r="AH42" s="21">
        <f t="shared" si="9"/>
        <v>0</v>
      </c>
      <c r="AI42" s="27">
        <f t="shared" si="10"/>
        <v>0</v>
      </c>
      <c r="AJ42" s="27">
        <f t="shared" si="11"/>
        <v>0</v>
      </c>
      <c r="AK42" s="21">
        <f t="shared" si="12"/>
        <v>0</v>
      </c>
      <c r="AL42" s="21">
        <f t="shared" si="13"/>
        <v>0</v>
      </c>
      <c r="AM42" s="21">
        <f t="shared" si="14"/>
        <v>0</v>
      </c>
      <c r="AN42" s="21">
        <f t="shared" si="15"/>
        <v>0</v>
      </c>
      <c r="AO42" s="21">
        <f t="shared" si="16"/>
        <v>0</v>
      </c>
      <c r="AP42" s="27">
        <f t="shared" si="17"/>
        <v>0</v>
      </c>
      <c r="AQ42" s="27">
        <f t="shared" si="18"/>
        <v>0</v>
      </c>
      <c r="AR42" s="27">
        <f t="shared" si="19"/>
        <v>0</v>
      </c>
      <c r="AS42" s="27">
        <f t="shared" si="20"/>
        <v>0</v>
      </c>
      <c r="AT42" s="21">
        <f t="shared" si="21"/>
        <v>0</v>
      </c>
      <c r="AU42" s="21">
        <f t="shared" si="22"/>
        <v>0</v>
      </c>
      <c r="AV42" s="27">
        <f t="shared" si="23"/>
        <v>0</v>
      </c>
      <c r="AW42" s="27">
        <f t="shared" si="24"/>
        <v>0</v>
      </c>
      <c r="AX42" s="27">
        <f t="shared" si="25"/>
        <v>0</v>
      </c>
      <c r="AY42" s="27">
        <f t="shared" si="26"/>
        <v>0</v>
      </c>
      <c r="AZ42" s="33">
        <f t="shared" si="27"/>
        <v>0</v>
      </c>
      <c r="BA42" s="6"/>
      <c r="BB42" s="6"/>
      <c r="BC42" s="6"/>
      <c r="BD42" s="15"/>
      <c r="BE42" s="6"/>
      <c r="BF42" s="6"/>
      <c r="BG42" s="15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</row>
    <row r="43" spans="1:79" ht="12.75" customHeight="1">
      <c r="A43" s="157">
        <f>IF('СПИСОК КЛАССА'!I39=3,1,0)</f>
        <v>0</v>
      </c>
      <c r="B43" s="195">
        <v>28</v>
      </c>
      <c r="C43" s="163">
        <f>IF(NOT(ISBLANK('СПИСОК КЛАССА'!B39)),'СПИСОК КЛАССА'!B39,"")</f>
      </c>
      <c r="D43" s="163">
        <f>IF(NOT(ISBLANK('СПИСОК КЛАССА'!C39)),IF($A43=1,'СПИСОК КЛАССА'!C39,"УЧЕНИК НЕ ВЫПОЛНЯЛ РАБОТУ"),"")</f>
      </c>
      <c r="E43" s="163">
        <v>3</v>
      </c>
      <c r="F43" s="159"/>
      <c r="G43" s="159"/>
      <c r="H43" s="160"/>
      <c r="I43" s="159"/>
      <c r="J43" s="159"/>
      <c r="K43" s="160"/>
      <c r="L43" s="160"/>
      <c r="M43" s="161"/>
      <c r="N43" s="161"/>
      <c r="O43" s="161"/>
      <c r="P43" s="161"/>
      <c r="Q43" s="161"/>
      <c r="R43" s="160"/>
      <c r="S43" s="160"/>
      <c r="T43" s="160"/>
      <c r="U43" s="160"/>
      <c r="V43" s="161"/>
      <c r="W43" s="161"/>
      <c r="X43" s="160"/>
      <c r="Y43" s="160"/>
      <c r="Z43" s="160"/>
      <c r="AA43" s="160"/>
      <c r="AB43" s="181">
        <f t="shared" si="3"/>
      </c>
      <c r="AC43" s="182">
        <f t="shared" si="4"/>
      </c>
      <c r="AD43" s="24">
        <f t="shared" si="5"/>
        <v>0</v>
      </c>
      <c r="AE43" s="21">
        <f t="shared" si="6"/>
        <v>0</v>
      </c>
      <c r="AF43" s="27">
        <f t="shared" si="7"/>
        <v>0</v>
      </c>
      <c r="AG43" s="21">
        <f t="shared" si="8"/>
        <v>0</v>
      </c>
      <c r="AH43" s="21">
        <f t="shared" si="9"/>
        <v>0</v>
      </c>
      <c r="AI43" s="27">
        <f t="shared" si="10"/>
        <v>0</v>
      </c>
      <c r="AJ43" s="27">
        <f t="shared" si="11"/>
        <v>0</v>
      </c>
      <c r="AK43" s="21">
        <f t="shared" si="12"/>
        <v>0</v>
      </c>
      <c r="AL43" s="21">
        <f t="shared" si="13"/>
        <v>0</v>
      </c>
      <c r="AM43" s="21">
        <f t="shared" si="14"/>
        <v>0</v>
      </c>
      <c r="AN43" s="21">
        <f t="shared" si="15"/>
        <v>0</v>
      </c>
      <c r="AO43" s="21">
        <f t="shared" si="16"/>
        <v>0</v>
      </c>
      <c r="AP43" s="27">
        <f t="shared" si="17"/>
        <v>0</v>
      </c>
      <c r="AQ43" s="27">
        <f t="shared" si="18"/>
        <v>0</v>
      </c>
      <c r="AR43" s="27">
        <f t="shared" si="19"/>
        <v>0</v>
      </c>
      <c r="AS43" s="27">
        <f t="shared" si="20"/>
        <v>0</v>
      </c>
      <c r="AT43" s="21">
        <f t="shared" si="21"/>
        <v>0</v>
      </c>
      <c r="AU43" s="21">
        <f t="shared" si="22"/>
        <v>0</v>
      </c>
      <c r="AV43" s="27">
        <f t="shared" si="23"/>
        <v>0</v>
      </c>
      <c r="AW43" s="27">
        <f t="shared" si="24"/>
        <v>0</v>
      </c>
      <c r="AX43" s="27">
        <f t="shared" si="25"/>
        <v>0</v>
      </c>
      <c r="AY43" s="27">
        <f t="shared" si="26"/>
        <v>0</v>
      </c>
      <c r="AZ43" s="33">
        <f t="shared" si="27"/>
        <v>0</v>
      </c>
      <c r="BA43" s="6"/>
      <c r="BB43" s="6"/>
      <c r="BC43" s="6"/>
      <c r="BD43" s="6"/>
      <c r="BE43" s="6"/>
      <c r="BF43" s="6"/>
      <c r="BG43" s="15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</row>
    <row r="44" spans="1:79" ht="12.75" customHeight="1">
      <c r="A44" s="157">
        <f>IF('СПИСОК КЛАССА'!I40=3,1,0)</f>
        <v>0</v>
      </c>
      <c r="B44" s="195">
        <v>29</v>
      </c>
      <c r="C44" s="163">
        <f>IF(NOT(ISBLANK('СПИСОК КЛАССА'!B40)),'СПИСОК КЛАССА'!B40,"")</f>
      </c>
      <c r="D44" s="163">
        <f>IF(NOT(ISBLANK('СПИСОК КЛАССА'!C40)),IF($A44=1,'СПИСОК КЛАССА'!C40,"УЧЕНИК НЕ ВЫПОЛНЯЛ РАБОТУ"),"")</f>
      </c>
      <c r="E44" s="163">
        <v>3</v>
      </c>
      <c r="F44" s="159"/>
      <c r="G44" s="159"/>
      <c r="H44" s="160"/>
      <c r="I44" s="159"/>
      <c r="J44" s="159"/>
      <c r="K44" s="160"/>
      <c r="L44" s="160"/>
      <c r="M44" s="161"/>
      <c r="N44" s="161"/>
      <c r="O44" s="161"/>
      <c r="P44" s="161"/>
      <c r="Q44" s="161"/>
      <c r="R44" s="160"/>
      <c r="S44" s="160"/>
      <c r="T44" s="160"/>
      <c r="U44" s="160"/>
      <c r="V44" s="161"/>
      <c r="W44" s="161"/>
      <c r="X44" s="160"/>
      <c r="Y44" s="160"/>
      <c r="Z44" s="160"/>
      <c r="AA44" s="160"/>
      <c r="AB44" s="181">
        <f t="shared" si="3"/>
      </c>
      <c r="AC44" s="182">
        <f t="shared" si="4"/>
      </c>
      <c r="AD44" s="24">
        <f t="shared" si="5"/>
        <v>0</v>
      </c>
      <c r="AE44" s="21">
        <f t="shared" si="6"/>
        <v>0</v>
      </c>
      <c r="AF44" s="27">
        <f t="shared" si="7"/>
        <v>0</v>
      </c>
      <c r="AG44" s="21">
        <f t="shared" si="8"/>
        <v>0</v>
      </c>
      <c r="AH44" s="21">
        <f t="shared" si="9"/>
        <v>0</v>
      </c>
      <c r="AI44" s="27">
        <f t="shared" si="10"/>
        <v>0</v>
      </c>
      <c r="AJ44" s="27">
        <f t="shared" si="11"/>
        <v>0</v>
      </c>
      <c r="AK44" s="21">
        <f t="shared" si="12"/>
        <v>0</v>
      </c>
      <c r="AL44" s="21">
        <f t="shared" si="13"/>
        <v>0</v>
      </c>
      <c r="AM44" s="21">
        <f t="shared" si="14"/>
        <v>0</v>
      </c>
      <c r="AN44" s="21">
        <f t="shared" si="15"/>
        <v>0</v>
      </c>
      <c r="AO44" s="21">
        <f t="shared" si="16"/>
        <v>0</v>
      </c>
      <c r="AP44" s="27">
        <f t="shared" si="17"/>
        <v>0</v>
      </c>
      <c r="AQ44" s="27">
        <f t="shared" si="18"/>
        <v>0</v>
      </c>
      <c r="AR44" s="27">
        <f t="shared" si="19"/>
        <v>0</v>
      </c>
      <c r="AS44" s="27">
        <f t="shared" si="20"/>
        <v>0</v>
      </c>
      <c r="AT44" s="21">
        <f t="shared" si="21"/>
        <v>0</v>
      </c>
      <c r="AU44" s="21">
        <f t="shared" si="22"/>
        <v>0</v>
      </c>
      <c r="AV44" s="27">
        <f t="shared" si="23"/>
        <v>0</v>
      </c>
      <c r="AW44" s="27">
        <f t="shared" si="24"/>
        <v>0</v>
      </c>
      <c r="AX44" s="27">
        <f t="shared" si="25"/>
        <v>0</v>
      </c>
      <c r="AY44" s="27">
        <f t="shared" si="26"/>
        <v>0</v>
      </c>
      <c r="AZ44" s="33">
        <f t="shared" si="27"/>
        <v>0</v>
      </c>
      <c r="BA44" s="6"/>
      <c r="BB44" s="6"/>
      <c r="BC44" s="6"/>
      <c r="BD44" s="6"/>
      <c r="BE44" s="6"/>
      <c r="BF44" s="6"/>
      <c r="BG44" s="15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</row>
    <row r="45" spans="1:79" ht="12.75" customHeight="1">
      <c r="A45" s="157">
        <f>IF('СПИСОК КЛАССА'!I41=3,1,0)</f>
        <v>0</v>
      </c>
      <c r="B45" s="195">
        <v>30</v>
      </c>
      <c r="C45" s="163">
        <f>IF(NOT(ISBLANK('СПИСОК КЛАССА'!B41)),'СПИСОК КЛАССА'!B41,"")</f>
      </c>
      <c r="D45" s="163">
        <f>IF(NOT(ISBLANK('СПИСОК КЛАССА'!C41)),IF($A45=1,'СПИСОК КЛАССА'!C41,"УЧЕНИК НЕ ВЫПОЛНЯЛ РАБОТУ"),"")</f>
      </c>
      <c r="E45" s="163">
        <v>3</v>
      </c>
      <c r="F45" s="159"/>
      <c r="G45" s="159"/>
      <c r="H45" s="160"/>
      <c r="I45" s="159"/>
      <c r="J45" s="159"/>
      <c r="K45" s="160"/>
      <c r="L45" s="160"/>
      <c r="M45" s="161"/>
      <c r="N45" s="161"/>
      <c r="O45" s="161"/>
      <c r="P45" s="161"/>
      <c r="Q45" s="161"/>
      <c r="R45" s="160"/>
      <c r="S45" s="160"/>
      <c r="T45" s="160"/>
      <c r="U45" s="160"/>
      <c r="V45" s="161"/>
      <c r="W45" s="161"/>
      <c r="X45" s="160"/>
      <c r="Y45" s="160"/>
      <c r="Z45" s="160"/>
      <c r="AA45" s="160"/>
      <c r="AB45" s="181">
        <f t="shared" si="3"/>
      </c>
      <c r="AC45" s="182">
        <f t="shared" si="4"/>
      </c>
      <c r="AD45" s="24">
        <f t="shared" si="5"/>
        <v>0</v>
      </c>
      <c r="AE45" s="21">
        <f t="shared" si="6"/>
        <v>0</v>
      </c>
      <c r="AF45" s="27">
        <f t="shared" si="7"/>
        <v>0</v>
      </c>
      <c r="AG45" s="21">
        <f t="shared" si="8"/>
        <v>0</v>
      </c>
      <c r="AH45" s="21">
        <f t="shared" si="9"/>
        <v>0</v>
      </c>
      <c r="AI45" s="27">
        <f t="shared" si="10"/>
        <v>0</v>
      </c>
      <c r="AJ45" s="27">
        <f t="shared" si="11"/>
        <v>0</v>
      </c>
      <c r="AK45" s="21">
        <f t="shared" si="12"/>
        <v>0</v>
      </c>
      <c r="AL45" s="21">
        <f t="shared" si="13"/>
        <v>0</v>
      </c>
      <c r="AM45" s="21">
        <f t="shared" si="14"/>
        <v>0</v>
      </c>
      <c r="AN45" s="21">
        <f t="shared" si="15"/>
        <v>0</v>
      </c>
      <c r="AO45" s="21">
        <f t="shared" si="16"/>
        <v>0</v>
      </c>
      <c r="AP45" s="27">
        <f t="shared" si="17"/>
        <v>0</v>
      </c>
      <c r="AQ45" s="27">
        <f t="shared" si="18"/>
        <v>0</v>
      </c>
      <c r="AR45" s="27">
        <f t="shared" si="19"/>
        <v>0</v>
      </c>
      <c r="AS45" s="27">
        <f t="shared" si="20"/>
        <v>0</v>
      </c>
      <c r="AT45" s="21">
        <f t="shared" si="21"/>
        <v>0</v>
      </c>
      <c r="AU45" s="21">
        <f t="shared" si="22"/>
        <v>0</v>
      </c>
      <c r="AV45" s="27">
        <f t="shared" si="23"/>
        <v>0</v>
      </c>
      <c r="AW45" s="27">
        <f t="shared" si="24"/>
        <v>0</v>
      </c>
      <c r="AX45" s="27">
        <f t="shared" si="25"/>
        <v>0</v>
      </c>
      <c r="AY45" s="27">
        <f t="shared" si="26"/>
        <v>0</v>
      </c>
      <c r="AZ45" s="33">
        <f t="shared" si="27"/>
        <v>0</v>
      </c>
      <c r="BA45" s="6"/>
      <c r="BB45" s="6"/>
      <c r="BC45" s="6"/>
      <c r="BD45" s="6"/>
      <c r="BE45" s="6"/>
      <c r="BF45" s="6"/>
      <c r="BG45" s="15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</row>
    <row r="46" spans="1:79" ht="12.75" customHeight="1">
      <c r="A46" s="157">
        <f>IF('СПИСОК КЛАССА'!I42=3,1,0)</f>
        <v>0</v>
      </c>
      <c r="B46" s="195">
        <v>31</v>
      </c>
      <c r="C46" s="163">
        <f>IF(NOT(ISBLANK('СПИСОК КЛАССА'!B42)),'СПИСОК КЛАССА'!B42,"")</f>
      </c>
      <c r="D46" s="163">
        <f>IF(NOT(ISBLANK('СПИСОК КЛАССА'!C42)),IF($A46=1,'СПИСОК КЛАССА'!C42,"УЧЕНИК НЕ ВЫПОЛНЯЛ РАБОТУ"),"")</f>
      </c>
      <c r="E46" s="163">
        <v>3</v>
      </c>
      <c r="F46" s="159"/>
      <c r="G46" s="159"/>
      <c r="H46" s="160"/>
      <c r="I46" s="159"/>
      <c r="J46" s="159"/>
      <c r="K46" s="160"/>
      <c r="L46" s="160"/>
      <c r="M46" s="161"/>
      <c r="N46" s="161"/>
      <c r="O46" s="161"/>
      <c r="P46" s="161"/>
      <c r="Q46" s="161"/>
      <c r="R46" s="160"/>
      <c r="S46" s="160"/>
      <c r="T46" s="160"/>
      <c r="U46" s="160"/>
      <c r="V46" s="161"/>
      <c r="W46" s="161"/>
      <c r="X46" s="160"/>
      <c r="Y46" s="160"/>
      <c r="Z46" s="160"/>
      <c r="AA46" s="160"/>
      <c r="AB46" s="181">
        <f t="shared" si="3"/>
      </c>
      <c r="AC46" s="182">
        <f t="shared" si="4"/>
      </c>
      <c r="AD46" s="24">
        <f t="shared" si="5"/>
        <v>0</v>
      </c>
      <c r="AE46" s="21">
        <f t="shared" si="6"/>
        <v>0</v>
      </c>
      <c r="AF46" s="27">
        <f t="shared" si="7"/>
        <v>0</v>
      </c>
      <c r="AG46" s="21">
        <f t="shared" si="8"/>
        <v>0</v>
      </c>
      <c r="AH46" s="21">
        <f t="shared" si="9"/>
        <v>0</v>
      </c>
      <c r="AI46" s="27">
        <f t="shared" si="10"/>
        <v>0</v>
      </c>
      <c r="AJ46" s="27">
        <f t="shared" si="11"/>
        <v>0</v>
      </c>
      <c r="AK46" s="21">
        <f t="shared" si="12"/>
        <v>0</v>
      </c>
      <c r="AL46" s="21">
        <f t="shared" si="13"/>
        <v>0</v>
      </c>
      <c r="AM46" s="21">
        <f t="shared" si="14"/>
        <v>0</v>
      </c>
      <c r="AN46" s="21">
        <f t="shared" si="15"/>
        <v>0</v>
      </c>
      <c r="AO46" s="21">
        <f t="shared" si="16"/>
        <v>0</v>
      </c>
      <c r="AP46" s="27">
        <f t="shared" si="17"/>
        <v>0</v>
      </c>
      <c r="AQ46" s="27">
        <f t="shared" si="18"/>
        <v>0</v>
      </c>
      <c r="AR46" s="27">
        <f t="shared" si="19"/>
        <v>0</v>
      </c>
      <c r="AS46" s="27">
        <f t="shared" si="20"/>
        <v>0</v>
      </c>
      <c r="AT46" s="21">
        <f t="shared" si="21"/>
        <v>0</v>
      </c>
      <c r="AU46" s="21">
        <f t="shared" si="22"/>
        <v>0</v>
      </c>
      <c r="AV46" s="27">
        <f t="shared" si="23"/>
        <v>0</v>
      </c>
      <c r="AW46" s="27">
        <f t="shared" si="24"/>
        <v>0</v>
      </c>
      <c r="AX46" s="27">
        <f t="shared" si="25"/>
        <v>0</v>
      </c>
      <c r="AY46" s="27">
        <f t="shared" si="26"/>
        <v>0</v>
      </c>
      <c r="AZ46" s="33">
        <f t="shared" si="27"/>
        <v>0</v>
      </c>
      <c r="BA46" s="6"/>
      <c r="BB46" s="6"/>
      <c r="BC46" s="6"/>
      <c r="BD46" s="6"/>
      <c r="BE46" s="6"/>
      <c r="BF46" s="6"/>
      <c r="BG46" s="15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</row>
    <row r="47" spans="1:79" ht="12.75" customHeight="1">
      <c r="A47" s="157">
        <f>IF('СПИСОК КЛАССА'!I43=3,1,0)</f>
        <v>0</v>
      </c>
      <c r="B47" s="195">
        <v>32</v>
      </c>
      <c r="C47" s="163">
        <f>IF(NOT(ISBLANK('СПИСОК КЛАССА'!B43)),'СПИСОК КЛАССА'!B43,"")</f>
      </c>
      <c r="D47" s="163">
        <f>IF(NOT(ISBLANK('СПИСОК КЛАССА'!C43)),IF($A47=1,'СПИСОК КЛАССА'!C43,"УЧЕНИК НЕ ВЫПОЛНЯЛ РАБОТУ"),"")</f>
      </c>
      <c r="E47" s="163">
        <v>3</v>
      </c>
      <c r="F47" s="159"/>
      <c r="G47" s="159"/>
      <c r="H47" s="160"/>
      <c r="I47" s="159"/>
      <c r="J47" s="159"/>
      <c r="K47" s="160"/>
      <c r="L47" s="160"/>
      <c r="M47" s="161"/>
      <c r="N47" s="161"/>
      <c r="O47" s="161"/>
      <c r="P47" s="161"/>
      <c r="Q47" s="161"/>
      <c r="R47" s="160"/>
      <c r="S47" s="160"/>
      <c r="T47" s="160"/>
      <c r="U47" s="160"/>
      <c r="V47" s="161"/>
      <c r="W47" s="161"/>
      <c r="X47" s="160"/>
      <c r="Y47" s="160"/>
      <c r="Z47" s="160"/>
      <c r="AA47" s="160"/>
      <c r="AB47" s="181">
        <f t="shared" si="3"/>
      </c>
      <c r="AC47" s="182">
        <f t="shared" si="4"/>
      </c>
      <c r="AD47" s="24">
        <f t="shared" si="5"/>
        <v>0</v>
      </c>
      <c r="AE47" s="21">
        <f t="shared" si="6"/>
        <v>0</v>
      </c>
      <c r="AF47" s="27">
        <f t="shared" si="7"/>
        <v>0</v>
      </c>
      <c r="AG47" s="21">
        <f t="shared" si="8"/>
        <v>0</v>
      </c>
      <c r="AH47" s="21">
        <f t="shared" si="9"/>
        <v>0</v>
      </c>
      <c r="AI47" s="27">
        <f t="shared" si="10"/>
        <v>0</v>
      </c>
      <c r="AJ47" s="27">
        <f t="shared" si="11"/>
        <v>0</v>
      </c>
      <c r="AK47" s="21">
        <f t="shared" si="12"/>
        <v>0</v>
      </c>
      <c r="AL47" s="21">
        <f t="shared" si="13"/>
        <v>0</v>
      </c>
      <c r="AM47" s="21">
        <f t="shared" si="14"/>
        <v>0</v>
      </c>
      <c r="AN47" s="21">
        <f t="shared" si="15"/>
        <v>0</v>
      </c>
      <c r="AO47" s="21">
        <f t="shared" si="16"/>
        <v>0</v>
      </c>
      <c r="AP47" s="27">
        <f t="shared" si="17"/>
        <v>0</v>
      </c>
      <c r="AQ47" s="27">
        <f t="shared" si="18"/>
        <v>0</v>
      </c>
      <c r="AR47" s="27">
        <f t="shared" si="19"/>
        <v>0</v>
      </c>
      <c r="AS47" s="27">
        <f t="shared" si="20"/>
        <v>0</v>
      </c>
      <c r="AT47" s="21">
        <f t="shared" si="21"/>
        <v>0</v>
      </c>
      <c r="AU47" s="21">
        <f t="shared" si="22"/>
        <v>0</v>
      </c>
      <c r="AV47" s="27">
        <f t="shared" si="23"/>
        <v>0</v>
      </c>
      <c r="AW47" s="27">
        <f t="shared" si="24"/>
        <v>0</v>
      </c>
      <c r="AX47" s="27">
        <f t="shared" si="25"/>
        <v>0</v>
      </c>
      <c r="AY47" s="27">
        <f t="shared" si="26"/>
        <v>0</v>
      </c>
      <c r="AZ47" s="33">
        <f t="shared" si="27"/>
        <v>0</v>
      </c>
      <c r="BA47" s="6"/>
      <c r="BB47" s="6"/>
      <c r="BC47" s="6"/>
      <c r="BD47" s="6"/>
      <c r="BE47" s="6"/>
      <c r="BF47" s="6"/>
      <c r="BG47" s="15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</row>
    <row r="48" spans="1:79" ht="12.75" customHeight="1">
      <c r="A48" s="157">
        <f>IF('СПИСОК КЛАССА'!I44=3,1,0)</f>
        <v>0</v>
      </c>
      <c r="B48" s="195">
        <v>33</v>
      </c>
      <c r="C48" s="163">
        <f>IF(NOT(ISBLANK('СПИСОК КЛАССА'!B44)),'СПИСОК КЛАССА'!B44,"")</f>
      </c>
      <c r="D48" s="163">
        <f>IF(NOT(ISBLANK('СПИСОК КЛАССА'!C44)),IF($A48=1,'СПИСОК КЛАССА'!C44,"УЧЕНИК НЕ ВЫПОЛНЯЛ РАБОТУ"),"")</f>
      </c>
      <c r="E48" s="163">
        <v>3</v>
      </c>
      <c r="F48" s="159"/>
      <c r="G48" s="159"/>
      <c r="H48" s="160"/>
      <c r="I48" s="159"/>
      <c r="J48" s="159"/>
      <c r="K48" s="160"/>
      <c r="L48" s="160"/>
      <c r="M48" s="161"/>
      <c r="N48" s="161"/>
      <c r="O48" s="161"/>
      <c r="P48" s="161"/>
      <c r="Q48" s="161"/>
      <c r="R48" s="160"/>
      <c r="S48" s="160"/>
      <c r="T48" s="160"/>
      <c r="U48" s="160"/>
      <c r="V48" s="161"/>
      <c r="W48" s="161"/>
      <c r="X48" s="160"/>
      <c r="Y48" s="160"/>
      <c r="Z48" s="160"/>
      <c r="AA48" s="160"/>
      <c r="AB48" s="181">
        <f t="shared" si="3"/>
      </c>
      <c r="AC48" s="182">
        <f t="shared" si="4"/>
      </c>
      <c r="AD48" s="24">
        <f t="shared" si="5"/>
        <v>0</v>
      </c>
      <c r="AE48" s="21">
        <f t="shared" si="6"/>
        <v>0</v>
      </c>
      <c r="AF48" s="27">
        <f t="shared" si="7"/>
        <v>0</v>
      </c>
      <c r="AG48" s="21">
        <f t="shared" si="8"/>
        <v>0</v>
      </c>
      <c r="AH48" s="21">
        <f t="shared" si="9"/>
        <v>0</v>
      </c>
      <c r="AI48" s="27">
        <f t="shared" si="10"/>
        <v>0</v>
      </c>
      <c r="AJ48" s="27">
        <f t="shared" si="11"/>
        <v>0</v>
      </c>
      <c r="AK48" s="21">
        <f t="shared" si="12"/>
        <v>0</v>
      </c>
      <c r="AL48" s="21">
        <f t="shared" si="13"/>
        <v>0</v>
      </c>
      <c r="AM48" s="21">
        <f t="shared" si="14"/>
        <v>0</v>
      </c>
      <c r="AN48" s="21">
        <f t="shared" si="15"/>
        <v>0</v>
      </c>
      <c r="AO48" s="21">
        <f t="shared" si="16"/>
        <v>0</v>
      </c>
      <c r="AP48" s="27">
        <f t="shared" si="17"/>
        <v>0</v>
      </c>
      <c r="AQ48" s="27">
        <f t="shared" si="18"/>
        <v>0</v>
      </c>
      <c r="AR48" s="27">
        <f t="shared" si="19"/>
        <v>0</v>
      </c>
      <c r="AS48" s="27">
        <f t="shared" si="20"/>
        <v>0</v>
      </c>
      <c r="AT48" s="21">
        <f t="shared" si="21"/>
        <v>0</v>
      </c>
      <c r="AU48" s="21">
        <f t="shared" si="22"/>
        <v>0</v>
      </c>
      <c r="AV48" s="27">
        <f t="shared" si="23"/>
        <v>0</v>
      </c>
      <c r="AW48" s="27">
        <f t="shared" si="24"/>
        <v>0</v>
      </c>
      <c r="AX48" s="27">
        <f t="shared" si="25"/>
        <v>0</v>
      </c>
      <c r="AY48" s="27">
        <f t="shared" si="26"/>
        <v>0</v>
      </c>
      <c r="AZ48" s="33">
        <f t="shared" si="27"/>
        <v>0</v>
      </c>
      <c r="BA48" s="6"/>
      <c r="BB48" s="6"/>
      <c r="BC48" s="6"/>
      <c r="BD48" s="6"/>
      <c r="BE48" s="6"/>
      <c r="BF48" s="6"/>
      <c r="BG48" s="15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</row>
    <row r="49" spans="1:79" ht="12.75" customHeight="1">
      <c r="A49" s="157">
        <f>IF('СПИСОК КЛАССА'!I45=3,1,0)</f>
        <v>0</v>
      </c>
      <c r="B49" s="195">
        <v>34</v>
      </c>
      <c r="C49" s="163">
        <f>IF(NOT(ISBLANK('СПИСОК КЛАССА'!B45)),'СПИСОК КЛАССА'!B45,"")</f>
      </c>
      <c r="D49" s="163">
        <f>IF(NOT(ISBLANK('СПИСОК КЛАССА'!C45)),IF($A49=1,'СПИСОК КЛАССА'!C45,"УЧЕНИК НЕ ВЫПОЛНЯЛ РАБОТУ"),"")</f>
      </c>
      <c r="E49" s="163">
        <v>3</v>
      </c>
      <c r="F49" s="159"/>
      <c r="G49" s="159"/>
      <c r="H49" s="160"/>
      <c r="I49" s="159"/>
      <c r="J49" s="159"/>
      <c r="K49" s="160"/>
      <c r="L49" s="160"/>
      <c r="M49" s="161"/>
      <c r="N49" s="161"/>
      <c r="O49" s="161"/>
      <c r="P49" s="161"/>
      <c r="Q49" s="161"/>
      <c r="R49" s="160"/>
      <c r="S49" s="160"/>
      <c r="T49" s="160"/>
      <c r="U49" s="160"/>
      <c r="V49" s="161"/>
      <c r="W49" s="161"/>
      <c r="X49" s="160"/>
      <c r="Y49" s="160"/>
      <c r="Z49" s="160"/>
      <c r="AA49" s="160"/>
      <c r="AB49" s="181">
        <f t="shared" si="3"/>
      </c>
      <c r="AC49" s="182">
        <f t="shared" si="4"/>
      </c>
      <c r="AD49" s="24">
        <f t="shared" si="5"/>
        <v>0</v>
      </c>
      <c r="AE49" s="21">
        <f t="shared" si="6"/>
        <v>0</v>
      </c>
      <c r="AF49" s="27">
        <f t="shared" si="7"/>
        <v>0</v>
      </c>
      <c r="AG49" s="21">
        <f t="shared" si="8"/>
        <v>0</v>
      </c>
      <c r="AH49" s="21">
        <f t="shared" si="9"/>
        <v>0</v>
      </c>
      <c r="AI49" s="27">
        <f t="shared" si="10"/>
        <v>0</v>
      </c>
      <c r="AJ49" s="27">
        <f t="shared" si="11"/>
        <v>0</v>
      </c>
      <c r="AK49" s="21">
        <f t="shared" si="12"/>
        <v>0</v>
      </c>
      <c r="AL49" s="21">
        <f t="shared" si="13"/>
        <v>0</v>
      </c>
      <c r="AM49" s="21">
        <f t="shared" si="14"/>
        <v>0</v>
      </c>
      <c r="AN49" s="21">
        <f t="shared" si="15"/>
        <v>0</v>
      </c>
      <c r="AO49" s="21">
        <f t="shared" si="16"/>
        <v>0</v>
      </c>
      <c r="AP49" s="27">
        <f t="shared" si="17"/>
        <v>0</v>
      </c>
      <c r="AQ49" s="27">
        <f t="shared" si="18"/>
        <v>0</v>
      </c>
      <c r="AR49" s="27">
        <f t="shared" si="19"/>
        <v>0</v>
      </c>
      <c r="AS49" s="27">
        <f t="shared" si="20"/>
        <v>0</v>
      </c>
      <c r="AT49" s="21">
        <f t="shared" si="21"/>
        <v>0</v>
      </c>
      <c r="AU49" s="21">
        <f t="shared" si="22"/>
        <v>0</v>
      </c>
      <c r="AV49" s="27">
        <f t="shared" si="23"/>
        <v>0</v>
      </c>
      <c r="AW49" s="27">
        <f t="shared" si="24"/>
        <v>0</v>
      </c>
      <c r="AX49" s="27">
        <f t="shared" si="25"/>
        <v>0</v>
      </c>
      <c r="AY49" s="27">
        <f t="shared" si="26"/>
        <v>0</v>
      </c>
      <c r="AZ49" s="33">
        <f t="shared" si="27"/>
        <v>0</v>
      </c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</row>
    <row r="50" spans="1:79" ht="12.75" customHeight="1">
      <c r="A50" s="157">
        <f>IF('СПИСОК КЛАССА'!I46=3,1,0)</f>
        <v>0</v>
      </c>
      <c r="B50" s="195">
        <v>35</v>
      </c>
      <c r="C50" s="163">
        <f>IF(NOT(ISBLANK('СПИСОК КЛАССА'!B46)),'СПИСОК КЛАССА'!B46,"")</f>
      </c>
      <c r="D50" s="163">
        <f>IF(NOT(ISBLANK('СПИСОК КЛАССА'!C46)),IF($A50=1,'СПИСОК КЛАССА'!C46,"УЧЕНИК НЕ ВЫПОЛНЯЛ РАБОТУ"),"")</f>
      </c>
      <c r="E50" s="163">
        <v>3</v>
      </c>
      <c r="F50" s="159"/>
      <c r="G50" s="159"/>
      <c r="H50" s="160"/>
      <c r="I50" s="159"/>
      <c r="J50" s="159"/>
      <c r="K50" s="160"/>
      <c r="L50" s="160"/>
      <c r="M50" s="161"/>
      <c r="N50" s="161"/>
      <c r="O50" s="161"/>
      <c r="P50" s="161"/>
      <c r="Q50" s="161"/>
      <c r="R50" s="160"/>
      <c r="S50" s="160"/>
      <c r="T50" s="160"/>
      <c r="U50" s="160"/>
      <c r="V50" s="161"/>
      <c r="W50" s="161"/>
      <c r="X50" s="160"/>
      <c r="Y50" s="160"/>
      <c r="Z50" s="160"/>
      <c r="AA50" s="160"/>
      <c r="AB50" s="181">
        <f t="shared" si="3"/>
      </c>
      <c r="AC50" s="182">
        <f t="shared" si="4"/>
      </c>
      <c r="AD50" s="24">
        <f t="shared" si="5"/>
        <v>0</v>
      </c>
      <c r="AE50" s="21">
        <f t="shared" si="6"/>
        <v>0</v>
      </c>
      <c r="AF50" s="27">
        <f t="shared" si="7"/>
        <v>0</v>
      </c>
      <c r="AG50" s="21">
        <f t="shared" si="8"/>
        <v>0</v>
      </c>
      <c r="AH50" s="21">
        <f t="shared" si="9"/>
        <v>0</v>
      </c>
      <c r="AI50" s="27">
        <f t="shared" si="10"/>
        <v>0</v>
      </c>
      <c r="AJ50" s="27">
        <f t="shared" si="11"/>
        <v>0</v>
      </c>
      <c r="AK50" s="21">
        <f t="shared" si="12"/>
        <v>0</v>
      </c>
      <c r="AL50" s="21">
        <f t="shared" si="13"/>
        <v>0</v>
      </c>
      <c r="AM50" s="21">
        <f t="shared" si="14"/>
        <v>0</v>
      </c>
      <c r="AN50" s="21">
        <f t="shared" si="15"/>
        <v>0</v>
      </c>
      <c r="AO50" s="21">
        <f t="shared" si="16"/>
        <v>0</v>
      </c>
      <c r="AP50" s="27">
        <f t="shared" si="17"/>
        <v>0</v>
      </c>
      <c r="AQ50" s="27">
        <f t="shared" si="18"/>
        <v>0</v>
      </c>
      <c r="AR50" s="27">
        <f t="shared" si="19"/>
        <v>0</v>
      </c>
      <c r="AS50" s="27">
        <f t="shared" si="20"/>
        <v>0</v>
      </c>
      <c r="AT50" s="21">
        <f t="shared" si="21"/>
        <v>0</v>
      </c>
      <c r="AU50" s="21">
        <f t="shared" si="22"/>
        <v>0</v>
      </c>
      <c r="AV50" s="27">
        <f t="shared" si="23"/>
        <v>0</v>
      </c>
      <c r="AW50" s="27">
        <f t="shared" si="24"/>
        <v>0</v>
      </c>
      <c r="AX50" s="27">
        <f t="shared" si="25"/>
        <v>0</v>
      </c>
      <c r="AY50" s="27">
        <f t="shared" si="26"/>
        <v>0</v>
      </c>
      <c r="AZ50" s="33">
        <f t="shared" si="27"/>
        <v>0</v>
      </c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</row>
    <row r="51" spans="1:79" ht="12.75" customHeight="1">
      <c r="A51" s="157">
        <f>IF('СПИСОК КЛАССА'!I47=3,1,0)</f>
        <v>0</v>
      </c>
      <c r="B51" s="195">
        <v>36</v>
      </c>
      <c r="C51" s="163">
        <f>IF(NOT(ISBLANK('СПИСОК КЛАССА'!B47)),'СПИСОК КЛАССА'!B47,"")</f>
      </c>
      <c r="D51" s="163">
        <f>IF(NOT(ISBLANK('СПИСОК КЛАССА'!C47)),IF($A51=1,'СПИСОК КЛАССА'!C47,"УЧЕНИК НЕ ВЫПОЛНЯЛ РАБОТУ"),"")</f>
      </c>
      <c r="E51" s="163">
        <v>3</v>
      </c>
      <c r="F51" s="159"/>
      <c r="G51" s="159"/>
      <c r="H51" s="160"/>
      <c r="I51" s="159"/>
      <c r="J51" s="159"/>
      <c r="K51" s="160"/>
      <c r="L51" s="160"/>
      <c r="M51" s="161"/>
      <c r="N51" s="161"/>
      <c r="O51" s="161"/>
      <c r="P51" s="161"/>
      <c r="Q51" s="161"/>
      <c r="R51" s="160"/>
      <c r="S51" s="160"/>
      <c r="T51" s="160"/>
      <c r="U51" s="160"/>
      <c r="V51" s="161"/>
      <c r="W51" s="161"/>
      <c r="X51" s="160"/>
      <c r="Y51" s="160"/>
      <c r="Z51" s="160"/>
      <c r="AA51" s="160"/>
      <c r="AB51" s="181">
        <f t="shared" si="3"/>
      </c>
      <c r="AC51" s="182">
        <f t="shared" si="4"/>
      </c>
      <c r="AD51" s="24">
        <f t="shared" si="5"/>
        <v>0</v>
      </c>
      <c r="AE51" s="21">
        <f t="shared" si="6"/>
        <v>0</v>
      </c>
      <c r="AF51" s="27">
        <f t="shared" si="7"/>
        <v>0</v>
      </c>
      <c r="AG51" s="21">
        <f t="shared" si="8"/>
        <v>0</v>
      </c>
      <c r="AH51" s="21">
        <f t="shared" si="9"/>
        <v>0</v>
      </c>
      <c r="AI51" s="27">
        <f t="shared" si="10"/>
        <v>0</v>
      </c>
      <c r="AJ51" s="27">
        <f t="shared" si="11"/>
        <v>0</v>
      </c>
      <c r="AK51" s="21">
        <f t="shared" si="12"/>
        <v>0</v>
      </c>
      <c r="AL51" s="21">
        <f t="shared" si="13"/>
        <v>0</v>
      </c>
      <c r="AM51" s="21">
        <f t="shared" si="14"/>
        <v>0</v>
      </c>
      <c r="AN51" s="21">
        <f t="shared" si="15"/>
        <v>0</v>
      </c>
      <c r="AO51" s="21">
        <f t="shared" si="16"/>
        <v>0</v>
      </c>
      <c r="AP51" s="27">
        <f t="shared" si="17"/>
        <v>0</v>
      </c>
      <c r="AQ51" s="27">
        <f t="shared" si="18"/>
        <v>0</v>
      </c>
      <c r="AR51" s="27">
        <f t="shared" si="19"/>
        <v>0</v>
      </c>
      <c r="AS51" s="27">
        <f t="shared" si="20"/>
        <v>0</v>
      </c>
      <c r="AT51" s="21">
        <f t="shared" si="21"/>
        <v>0</v>
      </c>
      <c r="AU51" s="21">
        <f t="shared" si="22"/>
        <v>0</v>
      </c>
      <c r="AV51" s="27">
        <f t="shared" si="23"/>
        <v>0</v>
      </c>
      <c r="AW51" s="27">
        <f t="shared" si="24"/>
        <v>0</v>
      </c>
      <c r="AX51" s="27">
        <f t="shared" si="25"/>
        <v>0</v>
      </c>
      <c r="AY51" s="27">
        <f t="shared" si="26"/>
        <v>0</v>
      </c>
      <c r="AZ51" s="33">
        <f t="shared" si="27"/>
        <v>0</v>
      </c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</row>
    <row r="52" spans="1:79" ht="12.75" customHeight="1">
      <c r="A52" s="157">
        <f>IF('СПИСОК КЛАССА'!I48=3,1,0)</f>
        <v>0</v>
      </c>
      <c r="B52" s="195">
        <v>37</v>
      </c>
      <c r="C52" s="163">
        <f>IF(NOT(ISBLANK('СПИСОК КЛАССА'!B48)),'СПИСОК КЛАССА'!B48,"")</f>
      </c>
      <c r="D52" s="163">
        <f>IF(NOT(ISBLANK('СПИСОК КЛАССА'!C48)),IF($A52=1,'СПИСОК КЛАССА'!C48,"УЧЕНИК НЕ ВЫПОЛНЯЛ РАБОТУ"),"")</f>
      </c>
      <c r="E52" s="163">
        <v>3</v>
      </c>
      <c r="F52" s="159"/>
      <c r="G52" s="159"/>
      <c r="H52" s="160"/>
      <c r="I52" s="159"/>
      <c r="J52" s="159"/>
      <c r="K52" s="160"/>
      <c r="L52" s="160"/>
      <c r="M52" s="161"/>
      <c r="N52" s="161"/>
      <c r="O52" s="161"/>
      <c r="P52" s="161"/>
      <c r="Q52" s="161"/>
      <c r="R52" s="160"/>
      <c r="S52" s="160"/>
      <c r="T52" s="160"/>
      <c r="U52" s="160"/>
      <c r="V52" s="161"/>
      <c r="W52" s="161"/>
      <c r="X52" s="160"/>
      <c r="Y52" s="160"/>
      <c r="Z52" s="160"/>
      <c r="AA52" s="160"/>
      <c r="AB52" s="181">
        <f t="shared" si="3"/>
      </c>
      <c r="AC52" s="182">
        <f t="shared" si="4"/>
      </c>
      <c r="AD52" s="24">
        <f t="shared" si="5"/>
        <v>0</v>
      </c>
      <c r="AE52" s="21">
        <f t="shared" si="6"/>
        <v>0</v>
      </c>
      <c r="AF52" s="27">
        <f t="shared" si="7"/>
        <v>0</v>
      </c>
      <c r="AG52" s="21">
        <f t="shared" si="8"/>
        <v>0</v>
      </c>
      <c r="AH52" s="21">
        <f t="shared" si="9"/>
        <v>0</v>
      </c>
      <c r="AI52" s="27">
        <f t="shared" si="10"/>
        <v>0</v>
      </c>
      <c r="AJ52" s="27">
        <f t="shared" si="11"/>
        <v>0</v>
      </c>
      <c r="AK52" s="21">
        <f t="shared" si="12"/>
        <v>0</v>
      </c>
      <c r="AL52" s="21">
        <f t="shared" si="13"/>
        <v>0</v>
      </c>
      <c r="AM52" s="21">
        <f t="shared" si="14"/>
        <v>0</v>
      </c>
      <c r="AN52" s="21">
        <f t="shared" si="15"/>
        <v>0</v>
      </c>
      <c r="AO52" s="21">
        <f t="shared" si="16"/>
        <v>0</v>
      </c>
      <c r="AP52" s="27">
        <f t="shared" si="17"/>
        <v>0</v>
      </c>
      <c r="AQ52" s="27">
        <f t="shared" si="18"/>
        <v>0</v>
      </c>
      <c r="AR52" s="27">
        <f t="shared" si="19"/>
        <v>0</v>
      </c>
      <c r="AS52" s="27">
        <f t="shared" si="20"/>
        <v>0</v>
      </c>
      <c r="AT52" s="21">
        <f t="shared" si="21"/>
        <v>0</v>
      </c>
      <c r="AU52" s="21">
        <f t="shared" si="22"/>
        <v>0</v>
      </c>
      <c r="AV52" s="27">
        <f t="shared" si="23"/>
        <v>0</v>
      </c>
      <c r="AW52" s="27">
        <f t="shared" si="24"/>
        <v>0</v>
      </c>
      <c r="AX52" s="27">
        <f t="shared" si="25"/>
        <v>0</v>
      </c>
      <c r="AY52" s="27">
        <f t="shared" si="26"/>
        <v>0</v>
      </c>
      <c r="AZ52" s="33">
        <f t="shared" si="27"/>
        <v>0</v>
      </c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</row>
    <row r="53" spans="1:79" ht="12.75" customHeight="1">
      <c r="A53" s="157">
        <f>IF('СПИСОК КЛАССА'!I49=3,1,0)</f>
        <v>0</v>
      </c>
      <c r="B53" s="195">
        <v>38</v>
      </c>
      <c r="C53" s="163">
        <f>IF(NOT(ISBLANK('СПИСОК КЛАССА'!B49)),'СПИСОК КЛАССА'!B49,"")</f>
      </c>
      <c r="D53" s="163">
        <f>IF(NOT(ISBLANK('СПИСОК КЛАССА'!C49)),IF($A53=1,'СПИСОК КЛАССА'!C49,"УЧЕНИК НЕ ВЫПОЛНЯЛ РАБОТУ"),"")</f>
      </c>
      <c r="E53" s="163">
        <v>3</v>
      </c>
      <c r="F53" s="159"/>
      <c r="G53" s="159"/>
      <c r="H53" s="160"/>
      <c r="I53" s="159"/>
      <c r="J53" s="159"/>
      <c r="K53" s="160"/>
      <c r="L53" s="160"/>
      <c r="M53" s="161"/>
      <c r="N53" s="161"/>
      <c r="O53" s="161"/>
      <c r="P53" s="161"/>
      <c r="Q53" s="161"/>
      <c r="R53" s="160"/>
      <c r="S53" s="160"/>
      <c r="T53" s="160"/>
      <c r="U53" s="160"/>
      <c r="V53" s="161"/>
      <c r="W53" s="161"/>
      <c r="X53" s="160"/>
      <c r="Y53" s="160"/>
      <c r="Z53" s="160"/>
      <c r="AA53" s="160"/>
      <c r="AB53" s="181">
        <f t="shared" si="3"/>
      </c>
      <c r="AC53" s="182">
        <f t="shared" si="4"/>
      </c>
      <c r="AD53" s="24">
        <f t="shared" si="5"/>
        <v>0</v>
      </c>
      <c r="AE53" s="21">
        <f t="shared" si="6"/>
        <v>0</v>
      </c>
      <c r="AF53" s="27">
        <f t="shared" si="7"/>
        <v>0</v>
      </c>
      <c r="AG53" s="21">
        <f t="shared" si="8"/>
        <v>0</v>
      </c>
      <c r="AH53" s="21">
        <f t="shared" si="9"/>
        <v>0</v>
      </c>
      <c r="AI53" s="27">
        <f t="shared" si="10"/>
        <v>0</v>
      </c>
      <c r="AJ53" s="27">
        <f t="shared" si="11"/>
        <v>0</v>
      </c>
      <c r="AK53" s="21">
        <f t="shared" si="12"/>
        <v>0</v>
      </c>
      <c r="AL53" s="21">
        <f t="shared" si="13"/>
        <v>0</v>
      </c>
      <c r="AM53" s="21">
        <f t="shared" si="14"/>
        <v>0</v>
      </c>
      <c r="AN53" s="21">
        <f t="shared" si="15"/>
        <v>0</v>
      </c>
      <c r="AO53" s="21">
        <f t="shared" si="16"/>
        <v>0</v>
      </c>
      <c r="AP53" s="27">
        <f t="shared" si="17"/>
        <v>0</v>
      </c>
      <c r="AQ53" s="27">
        <f t="shared" si="18"/>
        <v>0</v>
      </c>
      <c r="AR53" s="27">
        <f t="shared" si="19"/>
        <v>0</v>
      </c>
      <c r="AS53" s="27">
        <f t="shared" si="20"/>
        <v>0</v>
      </c>
      <c r="AT53" s="21">
        <f t="shared" si="21"/>
        <v>0</v>
      </c>
      <c r="AU53" s="21">
        <f t="shared" si="22"/>
        <v>0</v>
      </c>
      <c r="AV53" s="27">
        <f t="shared" si="23"/>
        <v>0</v>
      </c>
      <c r="AW53" s="27">
        <f t="shared" si="24"/>
        <v>0</v>
      </c>
      <c r="AX53" s="27">
        <f t="shared" si="25"/>
        <v>0</v>
      </c>
      <c r="AY53" s="27">
        <f t="shared" si="26"/>
        <v>0</v>
      </c>
      <c r="AZ53" s="33">
        <f t="shared" si="27"/>
        <v>0</v>
      </c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</row>
    <row r="54" spans="1:79" ht="12.75" customHeight="1">
      <c r="A54" s="157">
        <f>IF('СПИСОК КЛАССА'!I50=3,1,0)</f>
        <v>0</v>
      </c>
      <c r="B54" s="195">
        <v>39</v>
      </c>
      <c r="C54" s="163">
        <f>IF(NOT(ISBLANK('СПИСОК КЛАССА'!B50)),'СПИСОК КЛАССА'!B50,"")</f>
      </c>
      <c r="D54" s="163">
        <f>IF(NOT(ISBLANK('СПИСОК КЛАССА'!C50)),IF($A54=1,'СПИСОК КЛАССА'!C50,"УЧЕНИК НЕ ВЫПОЛНЯЛ РАБОТУ"),"")</f>
      </c>
      <c r="E54" s="163">
        <v>3</v>
      </c>
      <c r="F54" s="159"/>
      <c r="G54" s="159"/>
      <c r="H54" s="160"/>
      <c r="I54" s="159"/>
      <c r="J54" s="159"/>
      <c r="K54" s="160"/>
      <c r="L54" s="160"/>
      <c r="M54" s="161"/>
      <c r="N54" s="161"/>
      <c r="O54" s="161"/>
      <c r="P54" s="161"/>
      <c r="Q54" s="161"/>
      <c r="R54" s="160"/>
      <c r="S54" s="160"/>
      <c r="T54" s="160"/>
      <c r="U54" s="160"/>
      <c r="V54" s="161"/>
      <c r="W54" s="161"/>
      <c r="X54" s="160"/>
      <c r="Y54" s="160"/>
      <c r="Z54" s="160"/>
      <c r="AA54" s="160"/>
      <c r="AB54" s="181">
        <f t="shared" si="3"/>
      </c>
      <c r="AC54" s="182">
        <f t="shared" si="4"/>
      </c>
      <c r="AD54" s="24">
        <f t="shared" si="5"/>
        <v>0</v>
      </c>
      <c r="AE54" s="21">
        <f t="shared" si="6"/>
        <v>0</v>
      </c>
      <c r="AF54" s="27">
        <f t="shared" si="7"/>
        <v>0</v>
      </c>
      <c r="AG54" s="21">
        <f t="shared" si="8"/>
        <v>0</v>
      </c>
      <c r="AH54" s="21">
        <f t="shared" si="9"/>
        <v>0</v>
      </c>
      <c r="AI54" s="27">
        <f t="shared" si="10"/>
        <v>0</v>
      </c>
      <c r="AJ54" s="27">
        <f t="shared" si="11"/>
        <v>0</v>
      </c>
      <c r="AK54" s="21">
        <f t="shared" si="12"/>
        <v>0</v>
      </c>
      <c r="AL54" s="21">
        <f t="shared" si="13"/>
        <v>0</v>
      </c>
      <c r="AM54" s="21">
        <f t="shared" si="14"/>
        <v>0</v>
      </c>
      <c r="AN54" s="21">
        <f t="shared" si="15"/>
        <v>0</v>
      </c>
      <c r="AO54" s="21">
        <f t="shared" si="16"/>
        <v>0</v>
      </c>
      <c r="AP54" s="27">
        <f t="shared" si="17"/>
        <v>0</v>
      </c>
      <c r="AQ54" s="27">
        <f t="shared" si="18"/>
        <v>0</v>
      </c>
      <c r="AR54" s="27">
        <f t="shared" si="19"/>
        <v>0</v>
      </c>
      <c r="AS54" s="27">
        <f t="shared" si="20"/>
        <v>0</v>
      </c>
      <c r="AT54" s="21">
        <f t="shared" si="21"/>
        <v>0</v>
      </c>
      <c r="AU54" s="21">
        <f t="shared" si="22"/>
        <v>0</v>
      </c>
      <c r="AV54" s="27">
        <f t="shared" si="23"/>
        <v>0</v>
      </c>
      <c r="AW54" s="27">
        <f t="shared" si="24"/>
        <v>0</v>
      </c>
      <c r="AX54" s="27">
        <f t="shared" si="25"/>
        <v>0</v>
      </c>
      <c r="AY54" s="27">
        <f t="shared" si="26"/>
        <v>0</v>
      </c>
      <c r="AZ54" s="33">
        <f t="shared" si="27"/>
        <v>0</v>
      </c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</row>
    <row r="55" spans="1:79" ht="12.75" customHeight="1">
      <c r="A55" s="157">
        <f>IF('СПИСОК КЛАССА'!I51=3,1,0)</f>
        <v>0</v>
      </c>
      <c r="B55" s="195">
        <v>40</v>
      </c>
      <c r="C55" s="163">
        <f>IF(NOT(ISBLANK('СПИСОК КЛАССА'!B51)),'СПИСОК КЛАССА'!B51,"")</f>
      </c>
      <c r="D55" s="163">
        <f>IF(NOT(ISBLANK('СПИСОК КЛАССА'!C51)),IF($A55=1,'СПИСОК КЛАССА'!C51,"УЧЕНИК НЕ ВЫПОЛНЯЛ РАБОТУ"),"")</f>
      </c>
      <c r="E55" s="163">
        <v>3</v>
      </c>
      <c r="F55" s="159"/>
      <c r="G55" s="159"/>
      <c r="H55" s="160"/>
      <c r="I55" s="159"/>
      <c r="J55" s="159"/>
      <c r="K55" s="160"/>
      <c r="L55" s="160"/>
      <c r="M55" s="161"/>
      <c r="N55" s="161"/>
      <c r="O55" s="161"/>
      <c r="P55" s="161"/>
      <c r="Q55" s="161"/>
      <c r="R55" s="160"/>
      <c r="S55" s="160"/>
      <c r="T55" s="160"/>
      <c r="U55" s="160"/>
      <c r="V55" s="161"/>
      <c r="W55" s="161"/>
      <c r="X55" s="160"/>
      <c r="Y55" s="160"/>
      <c r="Z55" s="160"/>
      <c r="AA55" s="160"/>
      <c r="AB55" s="181">
        <f t="shared" si="3"/>
      </c>
      <c r="AC55" s="182">
        <f t="shared" si="4"/>
      </c>
      <c r="AD55" s="24">
        <f t="shared" si="5"/>
        <v>0</v>
      </c>
      <c r="AE55" s="21">
        <f t="shared" si="6"/>
        <v>0</v>
      </c>
      <c r="AF55" s="27">
        <f t="shared" si="7"/>
        <v>0</v>
      </c>
      <c r="AG55" s="21">
        <f t="shared" si="8"/>
        <v>0</v>
      </c>
      <c r="AH55" s="21">
        <f t="shared" si="9"/>
        <v>0</v>
      </c>
      <c r="AI55" s="27">
        <f t="shared" si="10"/>
        <v>0</v>
      </c>
      <c r="AJ55" s="27">
        <f t="shared" si="11"/>
        <v>0</v>
      </c>
      <c r="AK55" s="21">
        <f t="shared" si="12"/>
        <v>0</v>
      </c>
      <c r="AL55" s="21">
        <f t="shared" si="13"/>
        <v>0</v>
      </c>
      <c r="AM55" s="21">
        <f t="shared" si="14"/>
        <v>0</v>
      </c>
      <c r="AN55" s="21">
        <f t="shared" si="15"/>
        <v>0</v>
      </c>
      <c r="AO55" s="21">
        <f t="shared" si="16"/>
        <v>0</v>
      </c>
      <c r="AP55" s="27">
        <f t="shared" si="17"/>
        <v>0</v>
      </c>
      <c r="AQ55" s="27">
        <f t="shared" si="18"/>
        <v>0</v>
      </c>
      <c r="AR55" s="27">
        <f t="shared" si="19"/>
        <v>0</v>
      </c>
      <c r="AS55" s="27">
        <f t="shared" si="20"/>
        <v>0</v>
      </c>
      <c r="AT55" s="21">
        <f t="shared" si="21"/>
        <v>0</v>
      </c>
      <c r="AU55" s="21">
        <f t="shared" si="22"/>
        <v>0</v>
      </c>
      <c r="AV55" s="27">
        <f t="shared" si="23"/>
        <v>0</v>
      </c>
      <c r="AW55" s="27">
        <f t="shared" si="24"/>
        <v>0</v>
      </c>
      <c r="AX55" s="27">
        <f t="shared" si="25"/>
        <v>0</v>
      </c>
      <c r="AY55" s="27">
        <f t="shared" si="26"/>
        <v>0</v>
      </c>
      <c r="AZ55" s="33">
        <f t="shared" si="27"/>
        <v>0</v>
      </c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</row>
    <row r="56" spans="1:97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</row>
    <row r="57" spans="1:9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</row>
    <row r="58" spans="1:9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</row>
    <row r="59" spans="1:97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</row>
    <row r="60" spans="1:97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</row>
    <row r="61" spans="1:97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</row>
    <row r="62" spans="1:97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</row>
    <row r="63" spans="1:9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</row>
    <row r="64" spans="1:97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</row>
    <row r="65" spans="1:9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</row>
    <row r="66" spans="1:9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</row>
    <row r="67" spans="1:9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</row>
    <row r="68" spans="1:97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</row>
    <row r="69" spans="1:97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</row>
    <row r="70" spans="1:97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</row>
    <row r="71" spans="1:97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</row>
    <row r="72" spans="1:97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</row>
    <row r="73" spans="1:97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</row>
    <row r="74" spans="1:97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</row>
    <row r="75" spans="1:97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</row>
    <row r="76" spans="1:97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</row>
    <row r="77" spans="1:97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</row>
    <row r="78" spans="1:97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</row>
    <row r="79" spans="1:97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</row>
    <row r="80" spans="1:97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</row>
    <row r="81" spans="1:97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</row>
    <row r="82" spans="1:97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</row>
    <row r="83" spans="1:97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</row>
    <row r="84" spans="1:97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</row>
    <row r="85" spans="1:97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</row>
    <row r="86" spans="1:97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</row>
    <row r="87" spans="1:97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</row>
    <row r="88" spans="1:97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</row>
    <row r="89" spans="1:97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</row>
    <row r="90" spans="1:97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</row>
    <row r="91" spans="1:97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</row>
    <row r="92" spans="1:97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</row>
    <row r="93" spans="1:97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</row>
    <row r="94" spans="1:97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</row>
    <row r="95" spans="1:97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</row>
    <row r="96" spans="1:97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</row>
    <row r="97" spans="1:97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</row>
    <row r="98" spans="1:97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</row>
    <row r="99" spans="1:97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</row>
    <row r="100" spans="1:97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</row>
    <row r="101" spans="1:97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</row>
    <row r="102" spans="1:97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</row>
    <row r="103" spans="1:97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</row>
    <row r="104" spans="1:97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</row>
    <row r="105" spans="1:97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</row>
    <row r="106" spans="1:97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</row>
    <row r="107" spans="1:97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</row>
    <row r="108" spans="1:97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</row>
    <row r="109" spans="1:97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</row>
    <row r="110" spans="1:97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</row>
    <row r="111" spans="1:97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</row>
    <row r="112" spans="1:97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</row>
    <row r="113" spans="1:97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</row>
    <row r="114" spans="1:97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</row>
    <row r="115" spans="1:97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</row>
    <row r="116" spans="1:97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</row>
    <row r="117" spans="1:97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</row>
    <row r="118" spans="1:97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</row>
    <row r="119" spans="1:97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</row>
    <row r="120" spans="1:97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</row>
    <row r="121" spans="1:97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</row>
    <row r="122" spans="1:97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</row>
    <row r="123" spans="1:97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</row>
    <row r="124" spans="1:97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</row>
    <row r="125" spans="1:97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</row>
    <row r="126" spans="1:97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</row>
    <row r="127" spans="1:97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</row>
    <row r="128" spans="1:97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</row>
    <row r="129" spans="1:9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</row>
    <row r="130" spans="1:9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</row>
    <row r="131" spans="1:9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</row>
    <row r="132" spans="1:9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</row>
    <row r="133" spans="1:97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</row>
    <row r="134" spans="1:97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</row>
    <row r="135" spans="1:97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</row>
    <row r="136" spans="1:97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</row>
    <row r="137" spans="1:97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</row>
    <row r="138" spans="1:97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</row>
    <row r="139" spans="1:97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</row>
    <row r="140" spans="1:97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</row>
    <row r="141" spans="1:97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</row>
    <row r="142" spans="1:97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</row>
    <row r="143" spans="1:97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</row>
    <row r="144" spans="1:97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</row>
    <row r="145" spans="1:97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</row>
    <row r="146" spans="1:97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</row>
    <row r="147" spans="1:97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</row>
    <row r="148" spans="1:97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</row>
    <row r="149" spans="1:97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</row>
    <row r="150" spans="1:97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</row>
    <row r="151" spans="1:97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</row>
    <row r="152" spans="1:97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</row>
    <row r="153" spans="1:97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</row>
    <row r="154" spans="1:97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</row>
    <row r="155" spans="1:97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</row>
    <row r="156" spans="1:97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</row>
    <row r="157" spans="1:97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</row>
    <row r="158" spans="1:97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</row>
  </sheetData>
  <sheetProtection password="C455" sheet="1" objects="1" scenarios="1" selectLockedCells="1"/>
  <protectedRanges>
    <protectedRange sqref="AB6" name="Диапазон1"/>
    <protectedRange sqref="F16:AA55" name="Диапазон2"/>
  </protectedRanges>
  <mergeCells count="15">
    <mergeCell ref="P2:Q2"/>
    <mergeCell ref="I2:J2"/>
    <mergeCell ref="N2:O2"/>
    <mergeCell ref="D9:D11"/>
    <mergeCell ref="D2:F2"/>
    <mergeCell ref="B9:B15"/>
    <mergeCell ref="C9:C15"/>
    <mergeCell ref="V2:W2"/>
    <mergeCell ref="N6:R6"/>
    <mergeCell ref="A8:AC8"/>
    <mergeCell ref="F9:AA10"/>
    <mergeCell ref="AC9:AC15"/>
    <mergeCell ref="AB9:AB15"/>
    <mergeCell ref="K2:L2"/>
    <mergeCell ref="G4:X4"/>
  </mergeCells>
  <conditionalFormatting sqref="G2">
    <cfRule type="expression" priority="2" dxfId="0" stopIfTrue="1">
      <formula>ISBLANK(G2)</formula>
    </cfRule>
  </conditionalFormatting>
  <conditionalFormatting sqref="AD15:AY15">
    <cfRule type="expression" priority="3" dxfId="0" stopIfTrue="1">
      <formula>AND(OR($C15&lt;&gt;"",$D15&lt;&gt;""),$A15=1,ISBLANK(AD15))</formula>
    </cfRule>
  </conditionalFormatting>
  <conditionalFormatting sqref="AB6 AD6">
    <cfRule type="cellIs" priority="4" dxfId="7" operator="equal" stopIfTrue="1">
      <formula>"НЕТ"</formula>
    </cfRule>
  </conditionalFormatting>
  <conditionalFormatting sqref="F16:AA55">
    <cfRule type="expression" priority="1" dxfId="7" stopIfTrue="1">
      <formula>AND(OR($C16&lt;&gt;"",$D16&lt;&gt;""),$A16=1,ISBLANK(F16))</formula>
    </cfRule>
  </conditionalFormatting>
  <dataValidations count="24">
    <dataValidation allowBlank="1" showInputMessage="1" showErrorMessage="1" promptTitle="Номер варианта" prompt="Возможние варианты: 1 и 2" sqref="AD15:AY15"/>
    <dataValidation type="list" operator="equal" allowBlank="1" showInputMessage="1" showErrorMessage="1" prompt="После внесения в таблицу данных для всех учащихся, принимавших участие в тестировании, выберите &quot;Да&quot;" sqref="AB6 AD6">
      <formula1>"ДА,НЕТ"</formula1>
    </dataValidation>
    <dataValidation type="list" allowBlank="1" showDropDown="1" showInputMessage="1" showErrorMessage="1" promptTitle="6. Балл за выполнение задания" prompt="Возможные значения: 0, 1 и 2.&#10;Если ученик не дал ответа, введите N." sqref="K16:K55">
      <formula1>"0,1,2,N"</formula1>
    </dataValidation>
    <dataValidation type="list" allowBlank="1" showDropDown="1" showInputMessage="1" showErrorMessage="1" promptTitle="7. Балл за выполнение задания" prompt="Возможные значения: 0 и 1.&#10;Если ученик не дал ответа, введите N." sqref="L16:L55">
      <formula1>"0,1,N"</formula1>
    </dataValidation>
    <dataValidation type="list" allowBlank="1" showDropDown="1" showInputMessage="1" showErrorMessage="1" promptTitle="13.1. Балл за выполнение задания" prompt="Возможные значения: 0 и 1.&#10;Если ученик не дал ответа, введите N." sqref="R16:R55">
      <formula1>"0,1,N"</formula1>
    </dataValidation>
    <dataValidation type="list" allowBlank="1" showDropDown="1" showInputMessage="1" showErrorMessage="1" promptTitle="13.2. Балл за выполнение задания" prompt="Возможные значения: 0 и 1.&#10;Если ученик не дал ответа, введите N." sqref="S16:S55">
      <formula1>"0,1,N"</formula1>
    </dataValidation>
    <dataValidation type="list" allowBlank="1" showDropDown="1" showInputMessage="1" showErrorMessage="1" promptTitle="13.3. Балл за выполнение задания" prompt="Возможные значения: 0 и 1.&#10;Если ученик не дал ответа, введите N." sqref="T16:T55">
      <formula1>"0,1,N"</formula1>
    </dataValidation>
    <dataValidation type="list" allowBlank="1" showDropDown="1" showInputMessage="1" showErrorMessage="1" promptTitle="14. Балл за выполнение задания" prompt="Возможные значения: 0 и 1.&#10;Если ученик не дал ответа, введите N." sqref="U16:U55">
      <formula1>"0,1,N"</formula1>
    </dataValidation>
    <dataValidation type="list" allowBlank="1" showDropDown="1" showInputMessage="1" showErrorMessage="1" promptTitle="17. Балл за выполнение задания" prompt="Возможные значения: 0, 1 и 2.&#10;Если ученик не дал ответа, введите N." sqref="X16:X55">
      <formula1>"0,1,2,N"</formula1>
    </dataValidation>
    <dataValidation type="list" allowBlank="1" showDropDown="1" showInputMessage="1" showErrorMessage="1" promptTitle="18. Балл за выполнение задания" prompt="Возможные значения: 0 и 1.&#10;Если ученик не дал ответа, введите N." sqref="Y16:Y55">
      <formula1>"0,1,N"</formula1>
    </dataValidation>
    <dataValidation type="list" allowBlank="1" showDropDown="1" showInputMessage="1" showErrorMessage="1" promptTitle="19. Балл за выполнение задания" prompt="Возможные значения: 0 и 1.&#10;Если ученик не дал ответа, введите N." sqref="Z16:Z55">
      <formula1>"0,1,N"</formula1>
    </dataValidation>
    <dataValidation type="list" allowBlank="1" showDropDown="1" showInputMessage="1" showErrorMessage="1" promptTitle="20. Балл за выполнение задания" prompt="Возможные значения: 0, 1 и 2.&#10;Если ученик не дал ответа, введите N." sqref="AA16:AA55">
      <formula1>"0,1,2,N"</formula1>
    </dataValidation>
    <dataValidation type="list" allowBlank="1" showDropDown="1" showInputMessage="1" showErrorMessage="1" promptTitle="1.Балл за выполнение задания." prompt="Возможные значения: 0 и 1.&#10;Если ученик не дал ответа, введите N." sqref="F16:F55">
      <formula1>"0,1,N"</formula1>
    </dataValidation>
    <dataValidation type="list" allowBlank="1" showDropDown="1" showInputMessage="1" showErrorMessage="1" promptTitle="2.Балл за выполнение задания." prompt="Возможные значения: 0 и 1.&#10;Если ученик не дал ответа, введите N." sqref="G16:G55">
      <formula1>"0,1,N"</formula1>
    </dataValidation>
    <dataValidation type="list" allowBlank="1" showDropDown="1" showInputMessage="1" showErrorMessage="1" promptTitle="3. Балл за выполнение задания" prompt="Возможные значения: 0,1 и 2.&#10;Если ученик не дал ответа, введите N." sqref="H16:H55">
      <formula1>"0,1,2,N"</formula1>
    </dataValidation>
    <dataValidation type="list" allowBlank="1" showDropDown="1" showInputMessage="1" showErrorMessage="1" promptTitle="5. Балл за выполнение задания." prompt="Возможные значения: 0 и 1.&#10;Если ученик не дал ответа, введите N." sqref="J16:J55">
      <formula1>"0,1,N"</formula1>
    </dataValidation>
    <dataValidation type="list" allowBlank="1" showDropDown="1" showInputMessage="1" showErrorMessage="1" promptTitle="9. Балл за выполнение задания." prompt="Возможные значения: 0 и 1.&#10;Если ученик не дал ответа, введите N." sqref="N16:N55">
      <formula1>"0,1,N"</formula1>
    </dataValidation>
    <dataValidation type="list" allowBlank="1" showDropDown="1" showInputMessage="1" showErrorMessage="1" promptTitle="12. Балл за выполнение задания." prompt="Возможные значения: 0 и 1.&#10;Если ученик не дал ответа, введите N." sqref="Q16:Q55">
      <formula1>"0,1,N"</formula1>
    </dataValidation>
    <dataValidation type="list" allowBlank="1" showDropDown="1" showInputMessage="1" showErrorMessage="1" promptTitle="16. Балл за выполнение задания." prompt="Возможные значения: 0 и 1.&#10;Если ученик не дал ответа, введите N.." sqref="W16:W55">
      <formula1>"0,1,N"</formula1>
    </dataValidation>
    <dataValidation type="list" allowBlank="1" showDropDown="1" showInputMessage="1" showErrorMessage="1" promptTitle="8. Балл за выполнение задания." prompt="Возможные значения: 0 и 1.&#10;Если ученик не дал ответа, введите N." sqref="M16:M55">
      <formula1>"0,1,N"</formula1>
    </dataValidation>
    <dataValidation type="list" allowBlank="1" showDropDown="1" showInputMessage="1" showErrorMessage="1" promptTitle="15. Балл за выполнение задания." prompt="Возможные значения: 0 и 1.&#10;Если ученик не дал ответа, введите N." sqref="V16:V55">
      <formula1>"0,1,N"</formula1>
    </dataValidation>
    <dataValidation type="list" allowBlank="1" showDropDown="1" showInputMessage="1" showErrorMessage="1" promptTitle="11. Балл за выполнение задания." prompt="Возможные значения: 0 и 1.&#10;Если ученик не дал ответа, введите N." sqref="P16:P55">
      <formula1>"0,1,N"</formula1>
    </dataValidation>
    <dataValidation type="list" allowBlank="1" showDropDown="1" showInputMessage="1" showErrorMessage="1" promptTitle="10. Балл за выполнение задания." prompt="Возможные значения: 0 и 1.&#10;Если ученик не дал ответа, введите N." sqref="O16:O55">
      <formula1>"0,1,N"</formula1>
    </dataValidation>
    <dataValidation type="list" allowBlank="1" showDropDown="1" showInputMessage="1" showErrorMessage="1" promptTitle="4. Балл за выполнение задания." prompt="Возможные значения: 0 и 1.&#10;Если ученик не дал ответа, введите N." sqref="I16:I55">
      <formula1>"0,1,N"</formula1>
    </dataValidation>
  </dataValidations>
  <printOptions/>
  <pageMargins left="0.15748031496062992" right="0.1968503937007874" top="0.3937007874015748" bottom="0.15748031496062992" header="0.15748031496062992" footer="0.5118110236220472"/>
  <pageSetup fitToHeight="0" fitToWidth="0" horizontalDpi="600" verticalDpi="600" orientation="landscape" paperSize="9" scale="90" r:id="rId1"/>
  <headerFooter alignWithMargins="0">
    <oddHeader>&amp;CКГБУ "Региональный центр оценки качества образования"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P259"/>
  <sheetViews>
    <sheetView view="pageLayout" zoomScale="90" zoomScaleNormal="84" zoomScalePageLayoutView="90" workbookViewId="0" topLeftCell="C16">
      <selection activeCell="V19" sqref="V19"/>
    </sheetView>
  </sheetViews>
  <sheetFormatPr defaultColWidth="9.00390625" defaultRowHeight="12.75"/>
  <cols>
    <col min="1" max="1" width="4.25390625" style="1" hidden="1" customWidth="1"/>
    <col min="2" max="2" width="3.875" style="1" hidden="1" customWidth="1"/>
    <col min="3" max="3" width="4.25390625" style="1" bestFit="1" customWidth="1"/>
    <col min="4" max="4" width="36.625" style="1" customWidth="1"/>
    <col min="5" max="5" width="5.125" style="1" hidden="1" customWidth="1"/>
    <col min="6" max="6" width="4.875" style="1" customWidth="1"/>
    <col min="7" max="7" width="4.625" style="1" customWidth="1"/>
    <col min="8" max="8" width="4.25390625" style="1" customWidth="1"/>
    <col min="9" max="9" width="5.125" style="1" customWidth="1"/>
    <col min="10" max="10" width="4.375" style="1" customWidth="1"/>
    <col min="11" max="12" width="4.75390625" style="1" customWidth="1"/>
    <col min="13" max="13" width="4.875" style="1" customWidth="1"/>
    <col min="14" max="14" width="4.75390625" style="1" customWidth="1"/>
    <col min="15" max="15" width="4.25390625" style="1" customWidth="1"/>
    <col min="16" max="16" width="4.875" style="1" customWidth="1"/>
    <col min="17" max="17" width="4.25390625" style="1" customWidth="1"/>
    <col min="18" max="19" width="5.00390625" style="1" customWidth="1"/>
    <col min="20" max="20" width="4.875" style="1" customWidth="1"/>
    <col min="21" max="21" width="5.125" style="1" customWidth="1"/>
    <col min="22" max="22" width="5.00390625" style="1" customWidth="1"/>
    <col min="23" max="23" width="4.875" style="1" customWidth="1"/>
    <col min="24" max="24" width="4.625" style="1" customWidth="1"/>
    <col min="25" max="25" width="4.375" style="1" customWidth="1"/>
    <col min="26" max="27" width="4.625" style="1" customWidth="1"/>
    <col min="28" max="28" width="4.25390625" style="1" customWidth="1"/>
    <col min="29" max="29" width="9.125" style="1" customWidth="1"/>
    <col min="30" max="30" width="5.875" style="1" hidden="1" customWidth="1"/>
    <col min="31" max="31" width="8.375" style="1" hidden="1" customWidth="1"/>
    <col min="32" max="32" width="4.25390625" style="1" hidden="1" customWidth="1"/>
    <col min="33" max="33" width="4.625" style="1" hidden="1" customWidth="1"/>
    <col min="34" max="34" width="5.375" style="1" hidden="1" customWidth="1"/>
    <col min="35" max="35" width="3.75390625" style="1" hidden="1" customWidth="1"/>
    <col min="36" max="36" width="4.125" style="1" hidden="1" customWidth="1"/>
    <col min="37" max="39" width="4.75390625" style="1" hidden="1" customWidth="1"/>
    <col min="40" max="40" width="6.00390625" style="1" hidden="1" customWidth="1"/>
    <col min="41" max="45" width="4.875" style="1" hidden="1" customWidth="1"/>
    <col min="46" max="46" width="6.375" style="1" hidden="1" customWidth="1"/>
    <col min="47" max="47" width="6.00390625" style="1" hidden="1" customWidth="1"/>
    <col min="48" max="48" width="6.375" style="1" hidden="1" customWidth="1"/>
    <col min="49" max="50" width="4.75390625" style="1" hidden="1" customWidth="1"/>
    <col min="51" max="51" width="6.75390625" style="1" hidden="1" customWidth="1"/>
    <col min="52" max="52" width="4.75390625" style="1" hidden="1" customWidth="1"/>
    <col min="53" max="55" width="4.75390625" style="1" customWidth="1"/>
    <col min="56" max="57" width="9.125" style="1" customWidth="1"/>
    <col min="58" max="58" width="0" style="1" hidden="1" customWidth="1"/>
    <col min="59" max="59" width="9.125" style="1" hidden="1" customWidth="1"/>
    <col min="60" max="60" width="0" style="1" hidden="1" customWidth="1"/>
    <col min="61" max="16384" width="9.125" style="1" customWidth="1"/>
  </cols>
  <sheetData>
    <row r="1" spans="2:94" ht="17.25" customHeigh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>
        <v>1</v>
      </c>
      <c r="BH1" s="6"/>
      <c r="BI1" s="6"/>
      <c r="BJ1" s="6"/>
      <c r="BK1" s="6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</row>
    <row r="2" spans="2:94" ht="30.75" customHeight="1">
      <c r="B2" s="132"/>
      <c r="C2" s="133"/>
      <c r="D2" s="308"/>
      <c r="E2" s="308"/>
      <c r="F2" s="309"/>
      <c r="G2" s="320">
        <f>IF(NOT(ISBLANK('СПИСОК КЛАССА'!E1)),'СПИСОК КЛАССА'!E1,"")</f>
      </c>
      <c r="H2" s="321"/>
      <c r="I2" s="308" t="s">
        <v>0</v>
      </c>
      <c r="J2" s="308"/>
      <c r="K2" s="314" t="str">
        <f>IF(NOT(ISBLANK('СПИСОК КЛАССА'!G1)),'СПИСОК КЛАССА'!G1,"")</f>
        <v>138034</v>
      </c>
      <c r="L2" s="319"/>
      <c r="M2" s="136"/>
      <c r="N2" s="308" t="s">
        <v>1</v>
      </c>
      <c r="O2" s="308"/>
      <c r="P2" s="314" t="str">
        <f>IF(NOT(ISBLANK('СПИСОК КЛАССА'!I1)),'СПИСОК КЛАССА'!I1,"")</f>
        <v>0402</v>
      </c>
      <c r="Q2" s="322"/>
      <c r="R2" s="136"/>
      <c r="S2" s="136"/>
      <c r="T2" s="136"/>
      <c r="U2" s="136"/>
      <c r="V2" s="293"/>
      <c r="W2" s="294"/>
      <c r="X2" s="137"/>
      <c r="Y2" s="132"/>
      <c r="Z2" s="132"/>
      <c r="AA2" s="132"/>
      <c r="AB2" s="132"/>
      <c r="AC2" s="132"/>
      <c r="AD2" s="6"/>
      <c r="AE2" s="7"/>
      <c r="AF2" s="7"/>
      <c r="AG2" s="7"/>
      <c r="AH2" s="7"/>
      <c r="AI2" s="7"/>
      <c r="AJ2" s="7"/>
      <c r="AK2" s="7"/>
      <c r="AL2" s="7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>
        <v>12</v>
      </c>
      <c r="BH2" s="6"/>
      <c r="BI2" s="6"/>
      <c r="BJ2" s="6"/>
      <c r="BK2" s="6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</row>
    <row r="3" spans="2:94" ht="12.75">
      <c r="B3" s="132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>
        <v>123</v>
      </c>
      <c r="BH3" s="6"/>
      <c r="BI3" s="6"/>
      <c r="BJ3" s="6"/>
      <c r="BK3" s="6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</row>
    <row r="4" spans="2:94" s="3" customFormat="1" ht="26.25" customHeight="1">
      <c r="B4" s="141"/>
      <c r="C4" s="141"/>
      <c r="D4" s="165" t="s">
        <v>288</v>
      </c>
      <c r="E4" s="142"/>
      <c r="F4" s="141"/>
      <c r="G4" s="305" t="str">
        <f>IF(NOT(ISBLANK('СПИСОК КЛАССА'!D3)),'СПИСОК КЛАССА'!D3,"")</f>
        <v>МБОУ СОШ с УИОП №80 г.Хабаровска </v>
      </c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143"/>
      <c r="Z4" s="143"/>
      <c r="AA4" s="143"/>
      <c r="AB4" s="143"/>
      <c r="AC4" s="143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>
        <v>1234</v>
      </c>
      <c r="BH4" s="9"/>
      <c r="BI4" s="9"/>
      <c r="BJ4" s="9"/>
      <c r="BK4" s="9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</row>
    <row r="5" spans="2:94" ht="13.5" thickBot="1">
      <c r="B5" s="132"/>
      <c r="C5" s="144"/>
      <c r="D5" s="141"/>
      <c r="E5" s="141"/>
      <c r="F5" s="132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>
        <v>12345</v>
      </c>
      <c r="BH5" s="6"/>
      <c r="BI5" s="6"/>
      <c r="BJ5" s="6"/>
      <c r="BK5" s="6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</row>
    <row r="6" spans="2:94" ht="17.25" customHeight="1" thickBot="1">
      <c r="B6" s="132"/>
      <c r="C6" s="132"/>
      <c r="D6" s="145" t="s">
        <v>16</v>
      </c>
      <c r="E6" s="145"/>
      <c r="F6" s="132"/>
      <c r="G6" s="146">
        <f>COUNTA('СПИСОК КЛАССА'!B12:'СПИСОК КЛАССА'!B55)</f>
        <v>22</v>
      </c>
      <c r="H6" s="132"/>
      <c r="I6" s="132"/>
      <c r="J6" s="147"/>
      <c r="K6" s="147"/>
      <c r="L6" s="132"/>
      <c r="M6" s="145" t="s">
        <v>17</v>
      </c>
      <c r="N6" s="295">
        <f>Вариант1!N6</f>
        <v>41382</v>
      </c>
      <c r="O6" s="296"/>
      <c r="P6" s="296"/>
      <c r="Q6" s="296"/>
      <c r="R6" s="296"/>
      <c r="S6" s="139"/>
      <c r="T6" s="139"/>
      <c r="U6" s="139"/>
      <c r="V6" s="139"/>
      <c r="W6" s="103"/>
      <c r="X6" s="103"/>
      <c r="Y6" s="103"/>
      <c r="Z6" s="103"/>
      <c r="AA6" s="148" t="s">
        <v>18</v>
      </c>
      <c r="AB6" s="149" t="s">
        <v>346</v>
      </c>
      <c r="AC6" s="150"/>
      <c r="AD6" s="16"/>
      <c r="AE6" s="6"/>
      <c r="AF6" s="6"/>
      <c r="AG6" s="6"/>
      <c r="AH6" s="6"/>
      <c r="AI6" s="6"/>
      <c r="AJ6" s="6"/>
      <c r="AK6" s="6"/>
      <c r="AL6" s="6"/>
      <c r="AM6" s="6"/>
      <c r="AN6" s="8"/>
      <c r="AO6" s="8"/>
      <c r="AP6" s="8"/>
      <c r="AQ6" s="8"/>
      <c r="AR6" s="8"/>
      <c r="AS6" s="8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>
        <v>123456</v>
      </c>
      <c r="BH6" s="6"/>
      <c r="BI6" s="6"/>
      <c r="BJ6" s="6"/>
      <c r="BK6" s="6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</row>
    <row r="7" spans="2:94" ht="12.75">
      <c r="B7" s="132"/>
      <c r="C7" s="151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>
        <v>1234567</v>
      </c>
      <c r="BH7" s="6"/>
      <c r="BI7" s="6"/>
      <c r="BJ7" s="6"/>
      <c r="BK7" s="6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</row>
    <row r="8" spans="2:94" ht="16.5" thickBot="1">
      <c r="B8" s="299" t="s">
        <v>54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6"/>
      <c r="AX8" s="6"/>
      <c r="AY8" s="6"/>
      <c r="AZ8" s="6"/>
      <c r="BA8" s="6"/>
      <c r="BB8" s="6"/>
      <c r="BC8" s="6"/>
      <c r="BD8" s="6"/>
      <c r="BE8" s="6"/>
      <c r="BF8" s="6"/>
      <c r="BG8">
        <v>12345678</v>
      </c>
      <c r="BH8" s="6"/>
      <c r="BI8" s="6"/>
      <c r="BJ8" s="6"/>
      <c r="BK8" s="6"/>
      <c r="BL8" s="89"/>
      <c r="BM8" s="89"/>
      <c r="BN8" s="91"/>
      <c r="BO8" s="91"/>
      <c r="BP8" s="91"/>
      <c r="BQ8" s="91"/>
      <c r="BR8" s="91"/>
      <c r="BS8" s="91"/>
      <c r="BT8" s="91"/>
      <c r="BU8" s="91"/>
      <c r="BV8" s="89"/>
      <c r="BW8" s="89"/>
      <c r="BX8" s="89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</row>
    <row r="9" spans="1:76" ht="15.75" customHeight="1">
      <c r="A9" s="17"/>
      <c r="B9" s="310" t="s">
        <v>2</v>
      </c>
      <c r="C9" s="292" t="s">
        <v>19</v>
      </c>
      <c r="D9" s="317" t="s">
        <v>3</v>
      </c>
      <c r="E9" s="179"/>
      <c r="F9" s="297" t="s">
        <v>26</v>
      </c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302" t="s">
        <v>22</v>
      </c>
      <c r="AC9" s="302" t="s">
        <v>23</v>
      </c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>
        <v>1234568</v>
      </c>
      <c r="BH9" s="6"/>
      <c r="BI9" s="6"/>
      <c r="BJ9" s="6"/>
      <c r="BK9" s="6"/>
      <c r="BL9" s="89"/>
      <c r="BM9" s="89"/>
      <c r="BN9" s="91"/>
      <c r="BO9" s="91"/>
      <c r="BP9" s="91"/>
      <c r="BQ9" s="91"/>
      <c r="BR9" s="91"/>
      <c r="BS9" s="91"/>
      <c r="BT9" s="91"/>
      <c r="BU9" s="91"/>
      <c r="BV9" s="89"/>
      <c r="BW9" s="89"/>
      <c r="BX9" s="89"/>
    </row>
    <row r="10" spans="1:76" ht="76.5" customHeight="1">
      <c r="A10" s="18"/>
      <c r="B10" s="311"/>
      <c r="C10" s="292"/>
      <c r="D10" s="318"/>
      <c r="E10" s="179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302"/>
      <c r="AC10" s="302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>
        <v>123457</v>
      </c>
      <c r="BH10" s="6"/>
      <c r="BI10" s="6"/>
      <c r="BJ10" s="6"/>
      <c r="BK10" s="6"/>
      <c r="BL10" s="89"/>
      <c r="BM10" s="89"/>
      <c r="BN10" s="91"/>
      <c r="BO10" s="91"/>
      <c r="BP10" s="91"/>
      <c r="BQ10" s="91"/>
      <c r="BR10" s="91"/>
      <c r="BS10" s="91"/>
      <c r="BT10" s="91"/>
      <c r="BU10" s="91"/>
      <c r="BV10" s="89"/>
      <c r="BW10" s="89"/>
      <c r="BX10" s="89"/>
    </row>
    <row r="11" spans="1:76" ht="24" customHeight="1" thickBot="1">
      <c r="A11" s="18"/>
      <c r="B11" s="311"/>
      <c r="C11" s="292"/>
      <c r="D11" s="318"/>
      <c r="E11" s="179"/>
      <c r="F11" s="183">
        <v>1</v>
      </c>
      <c r="G11" s="183">
        <v>2</v>
      </c>
      <c r="H11" s="183">
        <v>3</v>
      </c>
      <c r="I11" s="183">
        <v>4</v>
      </c>
      <c r="J11" s="183">
        <v>5</v>
      </c>
      <c r="K11" s="183">
        <v>6</v>
      </c>
      <c r="L11" s="183">
        <v>7</v>
      </c>
      <c r="M11" s="183">
        <v>8</v>
      </c>
      <c r="N11" s="183">
        <v>9</v>
      </c>
      <c r="O11" s="183">
        <v>10</v>
      </c>
      <c r="P11" s="183">
        <v>11</v>
      </c>
      <c r="Q11" s="183">
        <v>12</v>
      </c>
      <c r="R11" s="183">
        <v>13</v>
      </c>
      <c r="S11" s="183">
        <v>14</v>
      </c>
      <c r="T11" s="183">
        <v>15</v>
      </c>
      <c r="U11" s="183">
        <v>16</v>
      </c>
      <c r="V11" s="184" t="s">
        <v>62</v>
      </c>
      <c r="W11" s="184" t="s">
        <v>63</v>
      </c>
      <c r="X11" s="184" t="s">
        <v>64</v>
      </c>
      <c r="Y11" s="183">
        <v>18</v>
      </c>
      <c r="Z11" s="183">
        <v>19</v>
      </c>
      <c r="AA11" s="183">
        <v>20</v>
      </c>
      <c r="AB11" s="302"/>
      <c r="AC11" s="302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/>
      <c r="BH11" s="6"/>
      <c r="BI11" s="6"/>
      <c r="BJ11" s="6"/>
      <c r="BK11" s="6"/>
      <c r="BL11" s="89"/>
      <c r="BM11" s="89"/>
      <c r="BN11" s="91"/>
      <c r="BO11" s="91"/>
      <c r="BP11" s="91"/>
      <c r="BQ11" s="91"/>
      <c r="BR11" s="91"/>
      <c r="BS11" s="91"/>
      <c r="BT11" s="91"/>
      <c r="BU11" s="91"/>
      <c r="BV11" s="89"/>
      <c r="BW11" s="89"/>
      <c r="BX11" s="89"/>
    </row>
    <row r="12" spans="1:76" ht="14.25" hidden="1">
      <c r="A12" s="18"/>
      <c r="B12" s="311"/>
      <c r="C12" s="292"/>
      <c r="D12" s="217"/>
      <c r="E12" s="179"/>
      <c r="F12" s="189"/>
      <c r="G12" s="189"/>
      <c r="H12" s="189">
        <f>COUNTIF(H16:H55,2)</f>
        <v>2</v>
      </c>
      <c r="I12" s="189"/>
      <c r="J12" s="189"/>
      <c r="K12" s="189">
        <f>COUNTIF(K16:K55,2)</f>
        <v>4</v>
      </c>
      <c r="L12" s="189"/>
      <c r="M12" s="189"/>
      <c r="N12" s="189"/>
      <c r="O12" s="189"/>
      <c r="P12" s="189"/>
      <c r="Q12" s="189"/>
      <c r="R12" s="189">
        <f>COUNTIF(R16:R55,2)</f>
        <v>2</v>
      </c>
      <c r="S12" s="189"/>
      <c r="T12" s="189"/>
      <c r="U12" s="191">
        <f>COUNTIF(U16:U55,2)</f>
        <v>3</v>
      </c>
      <c r="V12" s="190"/>
      <c r="W12" s="190"/>
      <c r="X12" s="190"/>
      <c r="Y12" s="189"/>
      <c r="Z12" s="189"/>
      <c r="AA12" s="189">
        <f>COUNTIF(AA16:AA55,2)</f>
        <v>2</v>
      </c>
      <c r="AB12" s="302"/>
      <c r="AC12" s="302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/>
      <c r="BH12" s="6"/>
      <c r="BI12" s="6"/>
      <c r="BJ12" s="6"/>
      <c r="BK12" s="6"/>
      <c r="BL12" s="89"/>
      <c r="BM12" s="89"/>
      <c r="BN12" s="91"/>
      <c r="BO12" s="91"/>
      <c r="BP12" s="91"/>
      <c r="BQ12" s="91"/>
      <c r="BR12" s="91"/>
      <c r="BS12" s="91"/>
      <c r="BT12" s="91"/>
      <c r="BU12" s="91"/>
      <c r="BV12" s="89"/>
      <c r="BW12" s="89"/>
      <c r="BX12" s="89"/>
    </row>
    <row r="13" spans="1:76" ht="14.25" hidden="1">
      <c r="A13" s="18"/>
      <c r="B13" s="311"/>
      <c r="C13" s="292"/>
      <c r="D13" s="217" t="s">
        <v>208</v>
      </c>
      <c r="E13" s="179"/>
      <c r="F13" s="191">
        <f>COUNTIF(F16:F55,1)</f>
        <v>5</v>
      </c>
      <c r="G13" s="191">
        <f aca="true" t="shared" si="0" ref="G13:Z13">COUNTIF(G16:G55,1)</f>
        <v>5</v>
      </c>
      <c r="H13" s="191">
        <f>COUNTIF(H16:H55,1)</f>
        <v>3</v>
      </c>
      <c r="I13" s="191">
        <f t="shared" si="0"/>
        <v>5</v>
      </c>
      <c r="J13" s="191">
        <f t="shared" si="0"/>
        <v>5</v>
      </c>
      <c r="K13" s="191">
        <f>COUNTIF(K16:K55,1)</f>
        <v>1</v>
      </c>
      <c r="L13" s="191">
        <f t="shared" si="0"/>
        <v>5</v>
      </c>
      <c r="M13" s="191">
        <f t="shared" si="0"/>
        <v>5</v>
      </c>
      <c r="N13" s="191">
        <f t="shared" si="0"/>
        <v>5</v>
      </c>
      <c r="O13" s="191">
        <f t="shared" si="0"/>
        <v>5</v>
      </c>
      <c r="P13" s="191">
        <f t="shared" si="0"/>
        <v>5</v>
      </c>
      <c r="Q13" s="191">
        <f t="shared" si="0"/>
        <v>5</v>
      </c>
      <c r="R13" s="191">
        <f>COUNTIF(R16:R55,1)</f>
        <v>3</v>
      </c>
      <c r="S13" s="191">
        <f t="shared" si="0"/>
        <v>5</v>
      </c>
      <c r="T13" s="191">
        <f t="shared" si="0"/>
        <v>5</v>
      </c>
      <c r="U13" s="191">
        <f t="shared" si="0"/>
        <v>1</v>
      </c>
      <c r="V13" s="191">
        <f t="shared" si="0"/>
        <v>5</v>
      </c>
      <c r="W13" s="191">
        <f t="shared" si="0"/>
        <v>4</v>
      </c>
      <c r="X13" s="191">
        <f t="shared" si="0"/>
        <v>2</v>
      </c>
      <c r="Y13" s="191">
        <f t="shared" si="0"/>
        <v>3</v>
      </c>
      <c r="Z13" s="191">
        <f t="shared" si="0"/>
        <v>5</v>
      </c>
      <c r="AA13" s="191">
        <f>COUNTIF(AA16:AA55,1)</f>
        <v>3</v>
      </c>
      <c r="AB13" s="302"/>
      <c r="AC13" s="302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/>
      <c r="BH13" s="6"/>
      <c r="BI13" s="6"/>
      <c r="BJ13" s="6"/>
      <c r="BK13" s="6"/>
      <c r="BL13" s="89"/>
      <c r="BM13" s="89"/>
      <c r="BN13" s="91"/>
      <c r="BO13" s="91"/>
      <c r="BP13" s="91"/>
      <c r="BQ13" s="91"/>
      <c r="BR13" s="91"/>
      <c r="BS13" s="91"/>
      <c r="BT13" s="91"/>
      <c r="BU13" s="91"/>
      <c r="BV13" s="89"/>
      <c r="BW13" s="89"/>
      <c r="BX13" s="89"/>
    </row>
    <row r="14" spans="1:76" ht="14.25" hidden="1">
      <c r="A14" s="18"/>
      <c r="B14" s="311"/>
      <c r="C14" s="292"/>
      <c r="D14" s="217" t="s">
        <v>209</v>
      </c>
      <c r="E14" s="179"/>
      <c r="F14" s="191">
        <f>COUNTIF(F16:F55,0)</f>
        <v>1</v>
      </c>
      <c r="G14" s="191">
        <f aca="true" t="shared" si="1" ref="G14:AA14">COUNTIF(G16:G55,0)</f>
        <v>1</v>
      </c>
      <c r="H14" s="191">
        <f t="shared" si="1"/>
        <v>1</v>
      </c>
      <c r="I14" s="191">
        <f t="shared" si="1"/>
        <v>1</v>
      </c>
      <c r="J14" s="191">
        <f t="shared" si="1"/>
        <v>1</v>
      </c>
      <c r="K14" s="191">
        <f t="shared" si="1"/>
        <v>1</v>
      </c>
      <c r="L14" s="191">
        <f t="shared" si="1"/>
        <v>1</v>
      </c>
      <c r="M14" s="191">
        <f t="shared" si="1"/>
        <v>1</v>
      </c>
      <c r="N14" s="191">
        <f t="shared" si="1"/>
        <v>1</v>
      </c>
      <c r="O14" s="191">
        <f t="shared" si="1"/>
        <v>1</v>
      </c>
      <c r="P14" s="191">
        <f t="shared" si="1"/>
        <v>1</v>
      </c>
      <c r="Q14" s="191">
        <f t="shared" si="1"/>
        <v>1</v>
      </c>
      <c r="R14" s="191">
        <f t="shared" si="1"/>
        <v>1</v>
      </c>
      <c r="S14" s="191">
        <f t="shared" si="1"/>
        <v>1</v>
      </c>
      <c r="T14" s="191">
        <f t="shared" si="1"/>
        <v>1</v>
      </c>
      <c r="U14" s="191">
        <f t="shared" si="1"/>
        <v>2</v>
      </c>
      <c r="V14" s="191">
        <f t="shared" si="1"/>
        <v>1</v>
      </c>
      <c r="W14" s="191">
        <f t="shared" si="1"/>
        <v>2</v>
      </c>
      <c r="X14" s="191">
        <f t="shared" si="1"/>
        <v>4</v>
      </c>
      <c r="Y14" s="191">
        <f t="shared" si="1"/>
        <v>3</v>
      </c>
      <c r="Z14" s="191">
        <f t="shared" si="1"/>
        <v>1</v>
      </c>
      <c r="AA14" s="191">
        <f t="shared" si="1"/>
        <v>1</v>
      </c>
      <c r="AB14" s="302"/>
      <c r="AC14" s="302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/>
      <c r="BH14" s="6"/>
      <c r="BI14" s="6"/>
      <c r="BJ14" s="6"/>
      <c r="BK14" s="6"/>
      <c r="BL14" s="89"/>
      <c r="BM14" s="89"/>
      <c r="BN14" s="91"/>
      <c r="BO14" s="91"/>
      <c r="BP14" s="91"/>
      <c r="BQ14" s="91"/>
      <c r="BR14" s="91"/>
      <c r="BS14" s="91"/>
      <c r="BT14" s="91"/>
      <c r="BU14" s="91"/>
      <c r="BV14" s="89"/>
      <c r="BW14" s="89"/>
      <c r="BX14" s="89"/>
    </row>
    <row r="15" spans="1:76" ht="15" hidden="1" thickBot="1">
      <c r="A15" s="18">
        <f>SUM(A16:A55)</f>
        <v>6</v>
      </c>
      <c r="B15" s="311"/>
      <c r="C15" s="292"/>
      <c r="D15" s="218" t="s">
        <v>296</v>
      </c>
      <c r="E15" s="179"/>
      <c r="F15" s="189">
        <f>COUNTIF(F16:F55,"N")</f>
        <v>0</v>
      </c>
      <c r="G15" s="189">
        <f aca="true" t="shared" si="2" ref="G15:AA15">COUNTIF(G16:G55,"N")</f>
        <v>0</v>
      </c>
      <c r="H15" s="189">
        <f t="shared" si="2"/>
        <v>0</v>
      </c>
      <c r="I15" s="189">
        <f t="shared" si="2"/>
        <v>0</v>
      </c>
      <c r="J15" s="189">
        <f t="shared" si="2"/>
        <v>0</v>
      </c>
      <c r="K15" s="189">
        <f t="shared" si="2"/>
        <v>0</v>
      </c>
      <c r="L15" s="189">
        <f t="shared" si="2"/>
        <v>0</v>
      </c>
      <c r="M15" s="189">
        <f t="shared" si="2"/>
        <v>0</v>
      </c>
      <c r="N15" s="189">
        <f t="shared" si="2"/>
        <v>0</v>
      </c>
      <c r="O15" s="189">
        <f t="shared" si="2"/>
        <v>0</v>
      </c>
      <c r="P15" s="189">
        <f t="shared" si="2"/>
        <v>0</v>
      </c>
      <c r="Q15" s="189">
        <f t="shared" si="2"/>
        <v>0</v>
      </c>
      <c r="R15" s="189">
        <f t="shared" si="2"/>
        <v>0</v>
      </c>
      <c r="S15" s="189">
        <f t="shared" si="2"/>
        <v>0</v>
      </c>
      <c r="T15" s="189">
        <f t="shared" si="2"/>
        <v>0</v>
      </c>
      <c r="U15" s="189">
        <f t="shared" si="2"/>
        <v>0</v>
      </c>
      <c r="V15" s="189">
        <f t="shared" si="2"/>
        <v>0</v>
      </c>
      <c r="W15" s="189">
        <f t="shared" si="2"/>
        <v>0</v>
      </c>
      <c r="X15" s="189">
        <f t="shared" si="2"/>
        <v>0</v>
      </c>
      <c r="Y15" s="189">
        <f t="shared" si="2"/>
        <v>0</v>
      </c>
      <c r="Z15" s="189">
        <f t="shared" si="2"/>
        <v>0</v>
      </c>
      <c r="AA15" s="189">
        <f t="shared" si="2"/>
        <v>0</v>
      </c>
      <c r="AB15" s="302"/>
      <c r="AC15" s="302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6"/>
      <c r="BA15" s="6"/>
      <c r="BB15" s="6"/>
      <c r="BC15" s="6"/>
      <c r="BD15" s="6"/>
      <c r="BE15" s="6"/>
      <c r="BF15" s="6"/>
      <c r="BG15">
        <v>1234578</v>
      </c>
      <c r="BH15" s="6"/>
      <c r="BI15" s="6"/>
      <c r="BJ15" s="6"/>
      <c r="BK15" s="6"/>
      <c r="BL15" s="89"/>
      <c r="BM15" s="89"/>
      <c r="BN15" s="91"/>
      <c r="BO15" s="91"/>
      <c r="BP15" s="91"/>
      <c r="BQ15" s="91"/>
      <c r="BR15" s="91"/>
      <c r="BS15" s="91"/>
      <c r="BT15" s="91"/>
      <c r="BU15" s="91"/>
      <c r="BV15" s="89"/>
      <c r="BW15" s="89"/>
      <c r="BX15" s="89"/>
    </row>
    <row r="16" spans="1:76" ht="12.75" customHeight="1">
      <c r="A16" s="19">
        <f>IF('СПИСОК КЛАССА'!I12=4,1,0)</f>
        <v>1</v>
      </c>
      <c r="B16" s="158">
        <v>1</v>
      </c>
      <c r="C16" s="163">
        <f>IF(NOT(ISBLANK('СПИСОК КЛАССА'!B12)),'СПИСОК КЛАССА'!B12,"")</f>
        <v>1</v>
      </c>
      <c r="D16" s="163">
        <f>IF(NOT(ISBLANK('СПИСОК КЛАССА'!C12)),IF($A16=1,'СПИСОК КЛАССА'!C12,"УЧЕНИК НЕ ВЫПОЛНЯЛ РАБОТУ"),"")</f>
      </c>
      <c r="E16" s="163">
        <v>2</v>
      </c>
      <c r="F16" s="159">
        <v>1</v>
      </c>
      <c r="G16" s="159">
        <v>1</v>
      </c>
      <c r="H16" s="160">
        <v>1</v>
      </c>
      <c r="I16" s="159">
        <v>1</v>
      </c>
      <c r="J16" s="159">
        <v>1</v>
      </c>
      <c r="K16" s="160">
        <v>2</v>
      </c>
      <c r="L16" s="160">
        <v>1</v>
      </c>
      <c r="M16" s="161">
        <v>1</v>
      </c>
      <c r="N16" s="161">
        <v>1</v>
      </c>
      <c r="O16" s="161">
        <v>1</v>
      </c>
      <c r="P16" s="161">
        <v>1</v>
      </c>
      <c r="Q16" s="161">
        <v>1</v>
      </c>
      <c r="R16" s="160">
        <v>1</v>
      </c>
      <c r="S16" s="160">
        <v>1</v>
      </c>
      <c r="T16" s="160">
        <v>1</v>
      </c>
      <c r="U16" s="160">
        <v>2</v>
      </c>
      <c r="V16" s="161">
        <v>1</v>
      </c>
      <c r="W16" s="161">
        <v>1</v>
      </c>
      <c r="X16" s="160">
        <v>0</v>
      </c>
      <c r="Y16" s="160">
        <v>1</v>
      </c>
      <c r="Z16" s="160">
        <v>1</v>
      </c>
      <c r="AA16" s="160">
        <v>1</v>
      </c>
      <c r="AB16" s="181">
        <f>IF(AND(OR($C16&lt;&gt;"",$D16&lt;&gt;""),$A16=1,$AB$6="ДА"),SUM(F16:AA16),"")</f>
        <v>23</v>
      </c>
      <c r="AC16" s="182">
        <f>IF(AND(OR($C16&lt;&gt;"",$D16&lt;&gt;""),$A16=1,$AB$6="ДА"),AB16/27,"")</f>
        <v>0.8518518518518519</v>
      </c>
      <c r="AD16" s="24">
        <f>IF(F16="351264",1,0)</f>
        <v>0</v>
      </c>
      <c r="AE16" s="21">
        <f>IF(G16=4,1,0)</f>
        <v>0</v>
      </c>
      <c r="AF16" s="27">
        <f>IF(H16="N",0,H16)</f>
        <v>1</v>
      </c>
      <c r="AG16" s="21">
        <f>IF(I16=3,1,0)</f>
        <v>0</v>
      </c>
      <c r="AH16" s="21">
        <f>IF(J16=1,1,0)</f>
        <v>1</v>
      </c>
      <c r="AI16" s="27">
        <f>IF(K16="N",0,K16)</f>
        <v>2</v>
      </c>
      <c r="AJ16" s="21">
        <f>IF(L16=23578,1,0)</f>
        <v>0</v>
      </c>
      <c r="AK16" s="21">
        <f>IF(M16=3,1,0)</f>
        <v>0</v>
      </c>
      <c r="AL16" s="27">
        <f>IF(N16="N",0,N16)</f>
        <v>1</v>
      </c>
      <c r="AM16" s="21">
        <f>IF(O16=12478,1,0)</f>
        <v>0</v>
      </c>
      <c r="AN16" s="21">
        <f>IF(P16=4,1,0)</f>
        <v>0</v>
      </c>
      <c r="AO16" s="21">
        <f>IF(Q16=1,1,0)</f>
        <v>1</v>
      </c>
      <c r="AP16" s="27">
        <f>IF(R16="N",0,R16)</f>
        <v>1</v>
      </c>
      <c r="AQ16" s="27">
        <f>IF(S16="N",0,S16)</f>
        <v>1</v>
      </c>
      <c r="AR16" s="21">
        <f>IF(T16=2,1,0)</f>
        <v>0</v>
      </c>
      <c r="AS16" s="27">
        <f aca="true" t="shared" si="3" ref="AS16:AY16">IF(U16="N",0,U16)</f>
        <v>2</v>
      </c>
      <c r="AT16" s="27">
        <f t="shared" si="3"/>
        <v>1</v>
      </c>
      <c r="AU16" s="27">
        <f t="shared" si="3"/>
        <v>1</v>
      </c>
      <c r="AV16" s="27">
        <f t="shared" si="3"/>
        <v>0</v>
      </c>
      <c r="AW16" s="27">
        <f t="shared" si="3"/>
        <v>1</v>
      </c>
      <c r="AX16" s="27">
        <f t="shared" si="3"/>
        <v>1</v>
      </c>
      <c r="AY16" s="27">
        <f t="shared" si="3"/>
        <v>1</v>
      </c>
      <c r="AZ16" s="33">
        <f>SUM(AD16:AY16)</f>
        <v>15</v>
      </c>
      <c r="BA16" s="6"/>
      <c r="BB16" s="6"/>
      <c r="BC16" s="6"/>
      <c r="BD16" s="15"/>
      <c r="BE16" s="6"/>
      <c r="BF16" s="6"/>
      <c r="BG16">
        <v>12346</v>
      </c>
      <c r="BH16" s="6"/>
      <c r="BI16" s="6"/>
      <c r="BJ16" s="6"/>
      <c r="BK16" s="6"/>
      <c r="BL16" s="89"/>
      <c r="BM16" s="89"/>
      <c r="BN16" s="91"/>
      <c r="BO16" s="91"/>
      <c r="BP16" s="91"/>
      <c r="BQ16" s="91"/>
      <c r="BR16" s="91"/>
      <c r="BS16" s="91"/>
      <c r="BT16" s="91"/>
      <c r="BU16" s="91"/>
      <c r="BV16" s="89"/>
      <c r="BW16" s="89"/>
      <c r="BX16" s="89"/>
    </row>
    <row r="17" spans="1:76" ht="12.75" customHeight="1">
      <c r="A17" s="19">
        <f>IF('СПИСОК КЛАССА'!I13=4,1,0)</f>
        <v>1</v>
      </c>
      <c r="B17" s="162">
        <v>2</v>
      </c>
      <c r="C17" s="163">
        <f>IF(NOT(ISBLANK('СПИСОК КЛАССА'!B13)),'СПИСОК КЛАССА'!B13,"")</f>
        <v>2</v>
      </c>
      <c r="D17" s="163">
        <f>IF(NOT(ISBLANK('СПИСОК КЛАССА'!C13)),IF($A17=1,'СПИСОК КЛАССА'!C13,"УЧЕНИК НЕ ВЫПОЛНЯЛ РАБОТУ"),"")</f>
      </c>
      <c r="E17" s="163">
        <v>2</v>
      </c>
      <c r="F17" s="159">
        <v>1</v>
      </c>
      <c r="G17" s="159">
        <v>1</v>
      </c>
      <c r="H17" s="160">
        <v>1</v>
      </c>
      <c r="I17" s="159">
        <v>1</v>
      </c>
      <c r="J17" s="159">
        <v>1</v>
      </c>
      <c r="K17" s="160">
        <v>2</v>
      </c>
      <c r="L17" s="160">
        <v>1</v>
      </c>
      <c r="M17" s="161">
        <v>1</v>
      </c>
      <c r="N17" s="161">
        <v>1</v>
      </c>
      <c r="O17" s="161">
        <v>1</v>
      </c>
      <c r="P17" s="161">
        <v>1</v>
      </c>
      <c r="Q17" s="161">
        <v>1</v>
      </c>
      <c r="R17" s="160">
        <v>2</v>
      </c>
      <c r="S17" s="160">
        <v>1</v>
      </c>
      <c r="T17" s="160">
        <v>1</v>
      </c>
      <c r="U17" s="160">
        <v>1</v>
      </c>
      <c r="V17" s="161">
        <v>1</v>
      </c>
      <c r="W17" s="161">
        <v>0</v>
      </c>
      <c r="X17" s="160">
        <v>1</v>
      </c>
      <c r="Y17" s="160">
        <v>1</v>
      </c>
      <c r="Z17" s="160">
        <v>1</v>
      </c>
      <c r="AA17" s="160">
        <v>1</v>
      </c>
      <c r="AB17" s="181">
        <f aca="true" t="shared" si="4" ref="AB17:AB55">IF(AND(OR($C17&lt;&gt;"",$D17&lt;&gt;""),$A17=1,$AB$6="ДА"),SUM(F17:AA17),"")</f>
        <v>23</v>
      </c>
      <c r="AC17" s="182">
        <f aca="true" t="shared" si="5" ref="AC17:AC55">IF(AND(OR($C17&lt;&gt;"",$D17&lt;&gt;""),$A17=1,$AB$6="ДА"),AB17/27,"")</f>
        <v>0.8518518518518519</v>
      </c>
      <c r="AD17" s="24">
        <f aca="true" t="shared" si="6" ref="AD17:AD55">IF(F17="351264",1,0)</f>
        <v>0</v>
      </c>
      <c r="AE17" s="21">
        <f aca="true" t="shared" si="7" ref="AE17:AE55">IF(G17=4,1,0)</f>
        <v>0</v>
      </c>
      <c r="AF17" s="27">
        <f aca="true" t="shared" si="8" ref="AF17:AF55">IF(H17="N",0,H17)</f>
        <v>1</v>
      </c>
      <c r="AG17" s="21">
        <f aca="true" t="shared" si="9" ref="AG17:AG55">IF(I17=3,1,0)</f>
        <v>0</v>
      </c>
      <c r="AH17" s="21">
        <f aca="true" t="shared" si="10" ref="AH17:AH55">IF(J17=1,1,0)</f>
        <v>1</v>
      </c>
      <c r="AI17" s="27">
        <f aca="true" t="shared" si="11" ref="AI17:AI55">IF(K17="N",0,K17)</f>
        <v>2</v>
      </c>
      <c r="AJ17" s="21">
        <f aca="true" t="shared" si="12" ref="AJ17:AJ55">IF(L17=23578,1,0)</f>
        <v>0</v>
      </c>
      <c r="AK17" s="21">
        <f aca="true" t="shared" si="13" ref="AK17:AK55">IF(M17=3,1,0)</f>
        <v>0</v>
      </c>
      <c r="AL17" s="27">
        <f aca="true" t="shared" si="14" ref="AL17:AL55">IF(N17="N",0,N17)</f>
        <v>1</v>
      </c>
      <c r="AM17" s="21">
        <f aca="true" t="shared" si="15" ref="AM17:AM55">IF(O17=12478,1,0)</f>
        <v>0</v>
      </c>
      <c r="AN17" s="21">
        <f aca="true" t="shared" si="16" ref="AN17:AN55">IF(P17=4,1,0)</f>
        <v>0</v>
      </c>
      <c r="AO17" s="21">
        <f aca="true" t="shared" si="17" ref="AO17:AO55">IF(Q17=1,1,0)</f>
        <v>1</v>
      </c>
      <c r="AP17" s="27">
        <f aca="true" t="shared" si="18" ref="AP17:AP55">IF(R17="N",0,R17)</f>
        <v>2</v>
      </c>
      <c r="AQ17" s="27">
        <f aca="true" t="shared" si="19" ref="AQ17:AQ55">IF(S17="N",0,S17)</f>
        <v>1</v>
      </c>
      <c r="AR17" s="21">
        <f aca="true" t="shared" si="20" ref="AR17:AR55">IF(T17=2,1,0)</f>
        <v>0</v>
      </c>
      <c r="AS17" s="27">
        <f aca="true" t="shared" si="21" ref="AS17:AS55">IF(U17="N",0,U17)</f>
        <v>1</v>
      </c>
      <c r="AT17" s="27">
        <f aca="true" t="shared" si="22" ref="AT17:AT55">IF(V17="N",0,V17)</f>
        <v>1</v>
      </c>
      <c r="AU17" s="27">
        <f aca="true" t="shared" si="23" ref="AU17:AU55">IF(W17="N",0,W17)</f>
        <v>0</v>
      </c>
      <c r="AV17" s="27">
        <f aca="true" t="shared" si="24" ref="AV17:AV55">IF(X17="N",0,X17)</f>
        <v>1</v>
      </c>
      <c r="AW17" s="27">
        <f aca="true" t="shared" si="25" ref="AW17:AW55">IF(Y17="N",0,Y17)</f>
        <v>1</v>
      </c>
      <c r="AX17" s="27">
        <f aca="true" t="shared" si="26" ref="AX17:AX55">IF(Z17="N",0,Z17)</f>
        <v>1</v>
      </c>
      <c r="AY17" s="27">
        <f aca="true" t="shared" si="27" ref="AY17:AY55">IF(AA17="N",0,AA17)</f>
        <v>1</v>
      </c>
      <c r="AZ17" s="33">
        <f aca="true" t="shared" si="28" ref="AZ17:AZ55">SUM(AD17:AY17)</f>
        <v>15</v>
      </c>
      <c r="BA17" s="6"/>
      <c r="BB17" s="6"/>
      <c r="BC17" s="6"/>
      <c r="BD17" s="15"/>
      <c r="BE17" s="6"/>
      <c r="BF17" s="6"/>
      <c r="BG17">
        <v>123467</v>
      </c>
      <c r="BH17" s="6"/>
      <c r="BI17" s="6"/>
      <c r="BJ17" s="6"/>
      <c r="BK17" s="6"/>
      <c r="BL17" s="89"/>
      <c r="BM17" s="89"/>
      <c r="BN17" s="91"/>
      <c r="BO17" s="91"/>
      <c r="BP17" s="91"/>
      <c r="BQ17" s="91"/>
      <c r="BR17" s="91"/>
      <c r="BS17" s="91"/>
      <c r="BT17" s="91"/>
      <c r="BU17" s="91"/>
      <c r="BV17" s="89"/>
      <c r="BW17" s="89"/>
      <c r="BX17" s="89"/>
    </row>
    <row r="18" spans="1:76" ht="12.75" customHeight="1">
      <c r="A18" s="19">
        <f>IF('СПИСОК КЛАССА'!I14=4,1,0)</f>
        <v>0</v>
      </c>
      <c r="B18" s="162">
        <v>3</v>
      </c>
      <c r="C18" s="163">
        <f>IF(NOT(ISBLANK('СПИСОК КЛАССА'!B14)),'СПИСОК КЛАССА'!B14,"")</f>
        <v>3</v>
      </c>
      <c r="D18" s="163">
        <f>IF(NOT(ISBLANK('СПИСОК КЛАССА'!C14)),IF($A18=1,'СПИСОК КЛАССА'!C14,"УЧЕНИК НЕ ВЫПОЛНЯЛ РАБОТУ"),"")</f>
      </c>
      <c r="E18" s="163">
        <v>2</v>
      </c>
      <c r="F18" s="159"/>
      <c r="G18" s="159"/>
      <c r="H18" s="160"/>
      <c r="I18" s="159"/>
      <c r="J18" s="159"/>
      <c r="K18" s="160"/>
      <c r="L18" s="160"/>
      <c r="M18" s="161"/>
      <c r="N18" s="161"/>
      <c r="O18" s="161"/>
      <c r="P18" s="161"/>
      <c r="Q18" s="161"/>
      <c r="R18" s="160"/>
      <c r="S18" s="160"/>
      <c r="T18" s="160"/>
      <c r="U18" s="160"/>
      <c r="V18" s="161"/>
      <c r="W18" s="161"/>
      <c r="X18" s="160"/>
      <c r="Y18" s="160"/>
      <c r="Z18" s="160"/>
      <c r="AA18" s="160"/>
      <c r="AB18" s="181">
        <f t="shared" si="4"/>
      </c>
      <c r="AC18" s="182">
        <f t="shared" si="5"/>
      </c>
      <c r="AD18" s="24">
        <f t="shared" si="6"/>
        <v>0</v>
      </c>
      <c r="AE18" s="21">
        <f t="shared" si="7"/>
        <v>0</v>
      </c>
      <c r="AF18" s="27">
        <f t="shared" si="8"/>
        <v>0</v>
      </c>
      <c r="AG18" s="21">
        <f t="shared" si="9"/>
        <v>0</v>
      </c>
      <c r="AH18" s="21">
        <f t="shared" si="10"/>
        <v>0</v>
      </c>
      <c r="AI18" s="27">
        <f t="shared" si="11"/>
        <v>0</v>
      </c>
      <c r="AJ18" s="21">
        <f t="shared" si="12"/>
        <v>0</v>
      </c>
      <c r="AK18" s="21">
        <f t="shared" si="13"/>
        <v>0</v>
      </c>
      <c r="AL18" s="27">
        <f t="shared" si="14"/>
        <v>0</v>
      </c>
      <c r="AM18" s="21">
        <f t="shared" si="15"/>
        <v>0</v>
      </c>
      <c r="AN18" s="21">
        <f t="shared" si="16"/>
        <v>0</v>
      </c>
      <c r="AO18" s="21">
        <f t="shared" si="17"/>
        <v>0</v>
      </c>
      <c r="AP18" s="27">
        <f t="shared" si="18"/>
        <v>0</v>
      </c>
      <c r="AQ18" s="27">
        <f t="shared" si="19"/>
        <v>0</v>
      </c>
      <c r="AR18" s="21">
        <f t="shared" si="20"/>
        <v>0</v>
      </c>
      <c r="AS18" s="27">
        <f t="shared" si="21"/>
        <v>0</v>
      </c>
      <c r="AT18" s="27">
        <f t="shared" si="22"/>
        <v>0</v>
      </c>
      <c r="AU18" s="27">
        <f t="shared" si="23"/>
        <v>0</v>
      </c>
      <c r="AV18" s="27">
        <f t="shared" si="24"/>
        <v>0</v>
      </c>
      <c r="AW18" s="27">
        <f t="shared" si="25"/>
        <v>0</v>
      </c>
      <c r="AX18" s="27">
        <f t="shared" si="26"/>
        <v>0</v>
      </c>
      <c r="AY18" s="27">
        <f t="shared" si="27"/>
        <v>0</v>
      </c>
      <c r="AZ18" s="33">
        <f t="shared" si="28"/>
        <v>0</v>
      </c>
      <c r="BA18" s="6"/>
      <c r="BB18" s="6"/>
      <c r="BC18" s="6"/>
      <c r="BD18" s="15"/>
      <c r="BE18" s="6"/>
      <c r="BF18" s="6"/>
      <c r="BG18">
        <v>1234678</v>
      </c>
      <c r="BH18" s="6"/>
      <c r="BI18" s="6"/>
      <c r="BJ18" s="6"/>
      <c r="BK18" s="6"/>
      <c r="BL18" s="6"/>
      <c r="BM18" s="6"/>
      <c r="BN18" s="88"/>
      <c r="BO18" s="88"/>
      <c r="BP18" s="88"/>
      <c r="BQ18" s="88"/>
      <c r="BR18" s="88"/>
      <c r="BS18" s="88"/>
      <c r="BT18" s="88"/>
      <c r="BU18" s="88"/>
      <c r="BV18" s="6"/>
      <c r="BW18" s="6"/>
      <c r="BX18" s="6"/>
    </row>
    <row r="19" spans="1:76" ht="12.75" customHeight="1">
      <c r="A19" s="19">
        <f>IF('СПИСОК КЛАССА'!I15=4,1,0)</f>
        <v>0</v>
      </c>
      <c r="B19" s="162">
        <v>4</v>
      </c>
      <c r="C19" s="163">
        <f>IF(NOT(ISBLANK('СПИСОК КЛАССА'!B15)),'СПИСОК КЛАССА'!B15,"")</f>
        <v>4</v>
      </c>
      <c r="D19" s="163">
        <f>IF(NOT(ISBLANK('СПИСОК КЛАССА'!C15)),IF($A19=1,'СПИСОК КЛАССА'!C15,"УЧЕНИК НЕ ВЫПОЛНЯЛ РАБОТУ"),"")</f>
      </c>
      <c r="E19" s="163">
        <v>2</v>
      </c>
      <c r="F19" s="159"/>
      <c r="G19" s="159"/>
      <c r="H19" s="160"/>
      <c r="I19" s="159"/>
      <c r="J19" s="159"/>
      <c r="K19" s="160"/>
      <c r="L19" s="160"/>
      <c r="M19" s="161"/>
      <c r="N19" s="161"/>
      <c r="O19" s="161"/>
      <c r="P19" s="161"/>
      <c r="Q19" s="161"/>
      <c r="R19" s="160"/>
      <c r="S19" s="160"/>
      <c r="T19" s="160"/>
      <c r="U19" s="160"/>
      <c r="V19" s="161"/>
      <c r="W19" s="161"/>
      <c r="X19" s="160"/>
      <c r="Y19" s="160"/>
      <c r="Z19" s="160"/>
      <c r="AA19" s="160"/>
      <c r="AB19" s="181">
        <f t="shared" si="4"/>
      </c>
      <c r="AC19" s="182">
        <f t="shared" si="5"/>
      </c>
      <c r="AD19" s="24">
        <f t="shared" si="6"/>
        <v>0</v>
      </c>
      <c r="AE19" s="21">
        <f t="shared" si="7"/>
        <v>0</v>
      </c>
      <c r="AF19" s="27">
        <f t="shared" si="8"/>
        <v>0</v>
      </c>
      <c r="AG19" s="21">
        <f t="shared" si="9"/>
        <v>0</v>
      </c>
      <c r="AH19" s="21">
        <f t="shared" si="10"/>
        <v>0</v>
      </c>
      <c r="AI19" s="27">
        <f t="shared" si="11"/>
        <v>0</v>
      </c>
      <c r="AJ19" s="21">
        <f t="shared" si="12"/>
        <v>0</v>
      </c>
      <c r="AK19" s="21">
        <f t="shared" si="13"/>
        <v>0</v>
      </c>
      <c r="AL19" s="27">
        <f t="shared" si="14"/>
        <v>0</v>
      </c>
      <c r="AM19" s="21">
        <f t="shared" si="15"/>
        <v>0</v>
      </c>
      <c r="AN19" s="21">
        <f t="shared" si="16"/>
        <v>0</v>
      </c>
      <c r="AO19" s="21">
        <f t="shared" si="17"/>
        <v>0</v>
      </c>
      <c r="AP19" s="27">
        <f t="shared" si="18"/>
        <v>0</v>
      </c>
      <c r="AQ19" s="27">
        <f t="shared" si="19"/>
        <v>0</v>
      </c>
      <c r="AR19" s="21">
        <f t="shared" si="20"/>
        <v>0</v>
      </c>
      <c r="AS19" s="27">
        <f t="shared" si="21"/>
        <v>0</v>
      </c>
      <c r="AT19" s="27">
        <f t="shared" si="22"/>
        <v>0</v>
      </c>
      <c r="AU19" s="27">
        <f t="shared" si="23"/>
        <v>0</v>
      </c>
      <c r="AV19" s="27">
        <f t="shared" si="24"/>
        <v>0</v>
      </c>
      <c r="AW19" s="27">
        <f t="shared" si="25"/>
        <v>0</v>
      </c>
      <c r="AX19" s="27">
        <f t="shared" si="26"/>
        <v>0</v>
      </c>
      <c r="AY19" s="27">
        <f t="shared" si="27"/>
        <v>0</v>
      </c>
      <c r="AZ19" s="33">
        <f t="shared" si="28"/>
        <v>0</v>
      </c>
      <c r="BA19" s="6"/>
      <c r="BB19" s="6"/>
      <c r="BC19" s="6"/>
      <c r="BD19" s="15"/>
      <c r="BE19" s="6"/>
      <c r="BF19" s="6"/>
      <c r="BG19">
        <v>123468</v>
      </c>
      <c r="BH19" s="6"/>
      <c r="BI19" s="6"/>
      <c r="BJ19" s="6"/>
      <c r="BK19" s="6"/>
      <c r="BL19" s="6"/>
      <c r="BM19" s="6"/>
      <c r="BN19" s="88"/>
      <c r="BO19" s="88"/>
      <c r="BP19" s="88"/>
      <c r="BQ19" s="88"/>
      <c r="BR19" s="88"/>
      <c r="BS19" s="88"/>
      <c r="BT19" s="88"/>
      <c r="BU19" s="88"/>
      <c r="BV19" s="6"/>
      <c r="BW19" s="6"/>
      <c r="BX19" s="6"/>
    </row>
    <row r="20" spans="1:76" ht="12.75" customHeight="1">
      <c r="A20" s="19">
        <f>IF('СПИСОК КЛАССА'!I16=4,1,0)</f>
        <v>0</v>
      </c>
      <c r="B20" s="162">
        <v>5</v>
      </c>
      <c r="C20" s="163">
        <f>IF(NOT(ISBLANK('СПИСОК КЛАССА'!B16)),'СПИСОК КЛАССА'!B16,"")</f>
        <v>5</v>
      </c>
      <c r="D20" s="163">
        <f>IF(NOT(ISBLANK('СПИСОК КЛАССА'!C16)),IF($A20=1,'СПИСОК КЛАССА'!C16,"УЧЕНИК НЕ ВЫПОЛНЯЛ РАБОТУ"),"")</f>
      </c>
      <c r="E20" s="163">
        <v>2</v>
      </c>
      <c r="F20" s="159"/>
      <c r="G20" s="159"/>
      <c r="H20" s="160"/>
      <c r="I20" s="159"/>
      <c r="J20" s="159"/>
      <c r="K20" s="160"/>
      <c r="L20" s="160"/>
      <c r="M20" s="161"/>
      <c r="N20" s="161"/>
      <c r="O20" s="161"/>
      <c r="P20" s="161"/>
      <c r="Q20" s="161"/>
      <c r="R20" s="160"/>
      <c r="S20" s="160"/>
      <c r="T20" s="160"/>
      <c r="U20" s="160"/>
      <c r="V20" s="161"/>
      <c r="W20" s="161"/>
      <c r="X20" s="160"/>
      <c r="Y20" s="160"/>
      <c r="Z20" s="160"/>
      <c r="AA20" s="160"/>
      <c r="AB20" s="181">
        <f t="shared" si="4"/>
      </c>
      <c r="AC20" s="182">
        <f t="shared" si="5"/>
      </c>
      <c r="AD20" s="24">
        <f t="shared" si="6"/>
        <v>0</v>
      </c>
      <c r="AE20" s="21">
        <f t="shared" si="7"/>
        <v>0</v>
      </c>
      <c r="AF20" s="27">
        <f t="shared" si="8"/>
        <v>0</v>
      </c>
      <c r="AG20" s="21">
        <f t="shared" si="9"/>
        <v>0</v>
      </c>
      <c r="AH20" s="21">
        <f t="shared" si="10"/>
        <v>0</v>
      </c>
      <c r="AI20" s="27">
        <f t="shared" si="11"/>
        <v>0</v>
      </c>
      <c r="AJ20" s="21">
        <f t="shared" si="12"/>
        <v>0</v>
      </c>
      <c r="AK20" s="21">
        <f t="shared" si="13"/>
        <v>0</v>
      </c>
      <c r="AL20" s="27">
        <f t="shared" si="14"/>
        <v>0</v>
      </c>
      <c r="AM20" s="21">
        <f t="shared" si="15"/>
        <v>0</v>
      </c>
      <c r="AN20" s="21">
        <f t="shared" si="16"/>
        <v>0</v>
      </c>
      <c r="AO20" s="21">
        <f t="shared" si="17"/>
        <v>0</v>
      </c>
      <c r="AP20" s="27">
        <f t="shared" si="18"/>
        <v>0</v>
      </c>
      <c r="AQ20" s="27">
        <f t="shared" si="19"/>
        <v>0</v>
      </c>
      <c r="AR20" s="21">
        <f t="shared" si="20"/>
        <v>0</v>
      </c>
      <c r="AS20" s="27">
        <f t="shared" si="21"/>
        <v>0</v>
      </c>
      <c r="AT20" s="27">
        <f t="shared" si="22"/>
        <v>0</v>
      </c>
      <c r="AU20" s="27">
        <f t="shared" si="23"/>
        <v>0</v>
      </c>
      <c r="AV20" s="27">
        <f t="shared" si="24"/>
        <v>0</v>
      </c>
      <c r="AW20" s="27">
        <f t="shared" si="25"/>
        <v>0</v>
      </c>
      <c r="AX20" s="27">
        <f t="shared" si="26"/>
        <v>0</v>
      </c>
      <c r="AY20" s="27">
        <f t="shared" si="27"/>
        <v>0</v>
      </c>
      <c r="AZ20" s="33">
        <f t="shared" si="28"/>
        <v>0</v>
      </c>
      <c r="BA20" s="6"/>
      <c r="BB20" s="6"/>
      <c r="BC20" s="6"/>
      <c r="BD20" s="15"/>
      <c r="BE20" s="6"/>
      <c r="BF20" s="6"/>
      <c r="BG20">
        <v>12347</v>
      </c>
      <c r="BH20" s="6"/>
      <c r="BI20" s="6"/>
      <c r="BJ20" s="6"/>
      <c r="BK20" s="6"/>
      <c r="BL20" s="6"/>
      <c r="BM20" s="6"/>
      <c r="BN20" s="88"/>
      <c r="BO20" s="88"/>
      <c r="BP20" s="88"/>
      <c r="BQ20" s="88"/>
      <c r="BR20" s="88"/>
      <c r="BS20" s="88"/>
      <c r="BT20" s="88"/>
      <c r="BU20" s="88"/>
      <c r="BV20" s="6"/>
      <c r="BW20" s="6"/>
      <c r="BX20" s="6"/>
    </row>
    <row r="21" spans="1:76" ht="12.75" customHeight="1">
      <c r="A21" s="19">
        <f>IF('СПИСОК КЛАССА'!I17=4,1,0)</f>
        <v>1</v>
      </c>
      <c r="B21" s="162">
        <v>6</v>
      </c>
      <c r="C21" s="163">
        <f>IF(NOT(ISBLANK('СПИСОК КЛАССА'!B17)),'СПИСОК КЛАССА'!B17,"")</f>
        <v>6</v>
      </c>
      <c r="D21" s="163">
        <f>IF(NOT(ISBLANK('СПИСОК КЛАССА'!C17)),IF($A21=1,'СПИСОК КЛАССА'!C17,"УЧЕНИК НЕ ВЫПОЛНЯЛ РАБОТУ"),"")</f>
      </c>
      <c r="E21" s="163">
        <v>2</v>
      </c>
      <c r="F21" s="159">
        <v>1</v>
      </c>
      <c r="G21" s="159">
        <v>1</v>
      </c>
      <c r="H21" s="160">
        <v>1</v>
      </c>
      <c r="I21" s="159">
        <v>1</v>
      </c>
      <c r="J21" s="159">
        <v>1</v>
      </c>
      <c r="K21" s="160">
        <v>1</v>
      </c>
      <c r="L21" s="160">
        <v>1</v>
      </c>
      <c r="M21" s="161">
        <v>1</v>
      </c>
      <c r="N21" s="161">
        <v>1</v>
      </c>
      <c r="O21" s="161">
        <v>1</v>
      </c>
      <c r="P21" s="161">
        <v>1</v>
      </c>
      <c r="Q21" s="161">
        <v>1</v>
      </c>
      <c r="R21" s="160">
        <v>1</v>
      </c>
      <c r="S21" s="160">
        <v>1</v>
      </c>
      <c r="T21" s="160">
        <v>1</v>
      </c>
      <c r="U21" s="160">
        <v>0</v>
      </c>
      <c r="V21" s="161">
        <v>1</v>
      </c>
      <c r="W21" s="161">
        <v>1</v>
      </c>
      <c r="X21" s="160">
        <v>0</v>
      </c>
      <c r="Y21" s="160">
        <v>0</v>
      </c>
      <c r="Z21" s="160">
        <v>1</v>
      </c>
      <c r="AA21" s="160">
        <v>1</v>
      </c>
      <c r="AB21" s="181">
        <f t="shared" si="4"/>
        <v>19</v>
      </c>
      <c r="AC21" s="182">
        <f t="shared" si="5"/>
        <v>0.7037037037037037</v>
      </c>
      <c r="AD21" s="24">
        <f t="shared" si="6"/>
        <v>0</v>
      </c>
      <c r="AE21" s="21">
        <f t="shared" si="7"/>
        <v>0</v>
      </c>
      <c r="AF21" s="27">
        <f t="shared" si="8"/>
        <v>1</v>
      </c>
      <c r="AG21" s="21">
        <f t="shared" si="9"/>
        <v>0</v>
      </c>
      <c r="AH21" s="21">
        <f t="shared" si="10"/>
        <v>1</v>
      </c>
      <c r="AI21" s="27">
        <f t="shared" si="11"/>
        <v>1</v>
      </c>
      <c r="AJ21" s="21">
        <f t="shared" si="12"/>
        <v>0</v>
      </c>
      <c r="AK21" s="21">
        <f t="shared" si="13"/>
        <v>0</v>
      </c>
      <c r="AL21" s="27">
        <f t="shared" si="14"/>
        <v>1</v>
      </c>
      <c r="AM21" s="21">
        <f t="shared" si="15"/>
        <v>0</v>
      </c>
      <c r="AN21" s="21">
        <f t="shared" si="16"/>
        <v>0</v>
      </c>
      <c r="AO21" s="21">
        <f t="shared" si="17"/>
        <v>1</v>
      </c>
      <c r="AP21" s="27">
        <f t="shared" si="18"/>
        <v>1</v>
      </c>
      <c r="AQ21" s="27">
        <f t="shared" si="19"/>
        <v>1</v>
      </c>
      <c r="AR21" s="21">
        <f t="shared" si="20"/>
        <v>0</v>
      </c>
      <c r="AS21" s="27">
        <f t="shared" si="21"/>
        <v>0</v>
      </c>
      <c r="AT21" s="27">
        <f t="shared" si="22"/>
        <v>1</v>
      </c>
      <c r="AU21" s="27">
        <f t="shared" si="23"/>
        <v>1</v>
      </c>
      <c r="AV21" s="27">
        <f t="shared" si="24"/>
        <v>0</v>
      </c>
      <c r="AW21" s="27">
        <f t="shared" si="25"/>
        <v>0</v>
      </c>
      <c r="AX21" s="27">
        <f t="shared" si="26"/>
        <v>1</v>
      </c>
      <c r="AY21" s="27">
        <f t="shared" si="27"/>
        <v>1</v>
      </c>
      <c r="AZ21" s="33">
        <f t="shared" si="28"/>
        <v>11</v>
      </c>
      <c r="BA21" s="6"/>
      <c r="BB21" s="6"/>
      <c r="BC21" s="6"/>
      <c r="BD21" s="15"/>
      <c r="BE21" s="6"/>
      <c r="BF21" s="6"/>
      <c r="BG21">
        <v>123478</v>
      </c>
      <c r="BH21" s="6"/>
      <c r="BI21" s="6"/>
      <c r="BJ21" s="6"/>
      <c r="BK21" s="6"/>
      <c r="BL21" s="6"/>
      <c r="BM21" s="6"/>
      <c r="BN21" s="88"/>
      <c r="BO21" s="88"/>
      <c r="BP21" s="88"/>
      <c r="BQ21" s="88"/>
      <c r="BR21" s="88"/>
      <c r="BS21" s="88"/>
      <c r="BT21" s="88"/>
      <c r="BU21" s="88"/>
      <c r="BV21" s="6"/>
      <c r="BW21" s="6"/>
      <c r="BX21" s="6"/>
    </row>
    <row r="22" spans="1:76" ht="12.75" customHeight="1">
      <c r="A22" s="19">
        <f>IF('СПИСОК КЛАССА'!I18=4,1,0)</f>
        <v>0</v>
      </c>
      <c r="B22" s="162">
        <v>7</v>
      </c>
      <c r="C22" s="163">
        <f>IF(NOT(ISBLANK('СПИСОК КЛАССА'!B18)),'СПИСОК КЛАССА'!B18,"")</f>
        <v>7</v>
      </c>
      <c r="D22" s="163">
        <f>IF(NOT(ISBLANK('СПИСОК КЛАССА'!C18)),IF($A22=1,'СПИСОК КЛАССА'!C18,"УЧЕНИК НЕ ВЫПОЛНЯЛ РАБОТУ"),"")</f>
      </c>
      <c r="E22" s="163">
        <v>2</v>
      </c>
      <c r="F22" s="159"/>
      <c r="G22" s="159"/>
      <c r="H22" s="160"/>
      <c r="I22" s="159"/>
      <c r="J22" s="159"/>
      <c r="K22" s="160"/>
      <c r="L22" s="160"/>
      <c r="M22" s="161"/>
      <c r="N22" s="161"/>
      <c r="O22" s="161"/>
      <c r="P22" s="161"/>
      <c r="Q22" s="161"/>
      <c r="R22" s="160"/>
      <c r="S22" s="160"/>
      <c r="T22" s="160"/>
      <c r="U22" s="160"/>
      <c r="V22" s="161"/>
      <c r="W22" s="161"/>
      <c r="X22" s="160"/>
      <c r="Y22" s="160"/>
      <c r="Z22" s="160"/>
      <c r="AA22" s="160"/>
      <c r="AB22" s="181">
        <f t="shared" si="4"/>
      </c>
      <c r="AC22" s="182">
        <f t="shared" si="5"/>
      </c>
      <c r="AD22" s="24">
        <f t="shared" si="6"/>
        <v>0</v>
      </c>
      <c r="AE22" s="21">
        <f t="shared" si="7"/>
        <v>0</v>
      </c>
      <c r="AF22" s="27">
        <f t="shared" si="8"/>
        <v>0</v>
      </c>
      <c r="AG22" s="21">
        <f t="shared" si="9"/>
        <v>0</v>
      </c>
      <c r="AH22" s="21">
        <f t="shared" si="10"/>
        <v>0</v>
      </c>
      <c r="AI22" s="27">
        <f t="shared" si="11"/>
        <v>0</v>
      </c>
      <c r="AJ22" s="21">
        <f t="shared" si="12"/>
        <v>0</v>
      </c>
      <c r="AK22" s="21">
        <f t="shared" si="13"/>
        <v>0</v>
      </c>
      <c r="AL22" s="27">
        <f t="shared" si="14"/>
        <v>0</v>
      </c>
      <c r="AM22" s="21">
        <f t="shared" si="15"/>
        <v>0</v>
      </c>
      <c r="AN22" s="21">
        <f t="shared" si="16"/>
        <v>0</v>
      </c>
      <c r="AO22" s="21">
        <f t="shared" si="17"/>
        <v>0</v>
      </c>
      <c r="AP22" s="27">
        <f t="shared" si="18"/>
        <v>0</v>
      </c>
      <c r="AQ22" s="27">
        <f t="shared" si="19"/>
        <v>0</v>
      </c>
      <c r="AR22" s="21">
        <f t="shared" si="20"/>
        <v>0</v>
      </c>
      <c r="AS22" s="27">
        <f t="shared" si="21"/>
        <v>0</v>
      </c>
      <c r="AT22" s="27">
        <f t="shared" si="22"/>
        <v>0</v>
      </c>
      <c r="AU22" s="27">
        <f t="shared" si="23"/>
        <v>0</v>
      </c>
      <c r="AV22" s="27">
        <f t="shared" si="24"/>
        <v>0</v>
      </c>
      <c r="AW22" s="27">
        <f t="shared" si="25"/>
        <v>0</v>
      </c>
      <c r="AX22" s="27">
        <f t="shared" si="26"/>
        <v>0</v>
      </c>
      <c r="AY22" s="27">
        <f t="shared" si="27"/>
        <v>0</v>
      </c>
      <c r="AZ22" s="33">
        <f t="shared" si="28"/>
        <v>0</v>
      </c>
      <c r="BA22" s="6"/>
      <c r="BB22" s="6"/>
      <c r="BC22" s="6"/>
      <c r="BD22" s="15"/>
      <c r="BE22" s="6"/>
      <c r="BF22" s="6"/>
      <c r="BG22">
        <v>12348</v>
      </c>
      <c r="BH22" s="6"/>
      <c r="BI22" s="6"/>
      <c r="BJ22" s="6"/>
      <c r="BK22" s="6"/>
      <c r="BL22" s="6"/>
      <c r="BM22" s="6"/>
      <c r="BN22" s="88"/>
      <c r="BO22" s="88"/>
      <c r="BP22" s="88"/>
      <c r="BQ22" s="88"/>
      <c r="BR22" s="88"/>
      <c r="BS22" s="88"/>
      <c r="BT22" s="88"/>
      <c r="BU22" s="88"/>
      <c r="BV22" s="6"/>
      <c r="BW22" s="6"/>
      <c r="BX22" s="6"/>
    </row>
    <row r="23" spans="1:76" ht="12.75" customHeight="1">
      <c r="A23" s="19">
        <f>IF('СПИСОК КЛАССА'!I19=4,1,0)</f>
        <v>0</v>
      </c>
      <c r="B23" s="162">
        <v>8</v>
      </c>
      <c r="C23" s="163">
        <f>IF(NOT(ISBLANK('СПИСОК КЛАССА'!B19)),'СПИСОК КЛАССА'!B19,"")</f>
        <v>8</v>
      </c>
      <c r="D23" s="163">
        <f>IF(NOT(ISBLANK('СПИСОК КЛАССА'!C19)),IF($A23=1,'СПИСОК КЛАССА'!C19,"УЧЕНИК НЕ ВЫПОЛНЯЛ РАБОТУ"),"")</f>
      </c>
      <c r="E23" s="163">
        <v>2</v>
      </c>
      <c r="F23" s="159"/>
      <c r="G23" s="159"/>
      <c r="H23" s="160"/>
      <c r="I23" s="159"/>
      <c r="J23" s="159"/>
      <c r="K23" s="160"/>
      <c r="L23" s="160"/>
      <c r="M23" s="161"/>
      <c r="N23" s="161"/>
      <c r="O23" s="161"/>
      <c r="P23" s="161"/>
      <c r="Q23" s="161"/>
      <c r="R23" s="160"/>
      <c r="S23" s="160"/>
      <c r="T23" s="160"/>
      <c r="U23" s="160"/>
      <c r="V23" s="161"/>
      <c r="W23" s="161"/>
      <c r="X23" s="160"/>
      <c r="Y23" s="160"/>
      <c r="Z23" s="160"/>
      <c r="AA23" s="160"/>
      <c r="AB23" s="181">
        <f t="shared" si="4"/>
      </c>
      <c r="AC23" s="182">
        <f t="shared" si="5"/>
      </c>
      <c r="AD23" s="24">
        <f t="shared" si="6"/>
        <v>0</v>
      </c>
      <c r="AE23" s="21">
        <f t="shared" si="7"/>
        <v>0</v>
      </c>
      <c r="AF23" s="27">
        <f t="shared" si="8"/>
        <v>0</v>
      </c>
      <c r="AG23" s="21">
        <f t="shared" si="9"/>
        <v>0</v>
      </c>
      <c r="AH23" s="21">
        <f t="shared" si="10"/>
        <v>0</v>
      </c>
      <c r="AI23" s="27">
        <f t="shared" si="11"/>
        <v>0</v>
      </c>
      <c r="AJ23" s="21">
        <f t="shared" si="12"/>
        <v>0</v>
      </c>
      <c r="AK23" s="21">
        <f t="shared" si="13"/>
        <v>0</v>
      </c>
      <c r="AL23" s="27">
        <f t="shared" si="14"/>
        <v>0</v>
      </c>
      <c r="AM23" s="21">
        <f t="shared" si="15"/>
        <v>0</v>
      </c>
      <c r="AN23" s="21">
        <f t="shared" si="16"/>
        <v>0</v>
      </c>
      <c r="AO23" s="21">
        <f t="shared" si="17"/>
        <v>0</v>
      </c>
      <c r="AP23" s="27">
        <f t="shared" si="18"/>
        <v>0</v>
      </c>
      <c r="AQ23" s="27">
        <f t="shared" si="19"/>
        <v>0</v>
      </c>
      <c r="AR23" s="21">
        <f t="shared" si="20"/>
        <v>0</v>
      </c>
      <c r="AS23" s="27">
        <f t="shared" si="21"/>
        <v>0</v>
      </c>
      <c r="AT23" s="27">
        <f t="shared" si="22"/>
        <v>0</v>
      </c>
      <c r="AU23" s="27">
        <f t="shared" si="23"/>
        <v>0</v>
      </c>
      <c r="AV23" s="27">
        <f t="shared" si="24"/>
        <v>0</v>
      </c>
      <c r="AW23" s="27">
        <f t="shared" si="25"/>
        <v>0</v>
      </c>
      <c r="AX23" s="27">
        <f t="shared" si="26"/>
        <v>0</v>
      </c>
      <c r="AY23" s="27">
        <f t="shared" si="27"/>
        <v>0</v>
      </c>
      <c r="AZ23" s="33">
        <f t="shared" si="28"/>
        <v>0</v>
      </c>
      <c r="BA23" s="6"/>
      <c r="BB23" s="6"/>
      <c r="BC23" s="6"/>
      <c r="BD23" s="15"/>
      <c r="BE23" s="6"/>
      <c r="BF23" s="6"/>
      <c r="BG23">
        <v>1235</v>
      </c>
      <c r="BH23" s="6"/>
      <c r="BI23" s="6"/>
      <c r="BJ23" s="6"/>
      <c r="BK23" s="6"/>
      <c r="BL23" s="6"/>
      <c r="BM23" s="6"/>
      <c r="BN23" s="88"/>
      <c r="BO23" s="88"/>
      <c r="BP23" s="88"/>
      <c r="BQ23" s="88"/>
      <c r="BR23" s="88"/>
      <c r="BS23" s="88"/>
      <c r="BT23" s="88"/>
      <c r="BU23" s="88"/>
      <c r="BV23" s="6"/>
      <c r="BW23" s="6"/>
      <c r="BX23" s="6"/>
    </row>
    <row r="24" spans="1:76" ht="12.75" customHeight="1">
      <c r="A24" s="19">
        <f>IF('СПИСОК КЛАССА'!I20=4,1,0)</f>
        <v>0</v>
      </c>
      <c r="B24" s="162">
        <v>9</v>
      </c>
      <c r="C24" s="163">
        <f>IF(NOT(ISBLANK('СПИСОК КЛАССА'!B20)),'СПИСОК КЛАССА'!B20,"")</f>
        <v>9</v>
      </c>
      <c r="D24" s="163">
        <f>IF(NOT(ISBLANK('СПИСОК КЛАССА'!C20)),IF($A24=1,'СПИСОК КЛАССА'!C20,"УЧЕНИК НЕ ВЫПОЛНЯЛ РАБОТУ"),"")</f>
      </c>
      <c r="E24" s="163">
        <v>2</v>
      </c>
      <c r="F24" s="159"/>
      <c r="G24" s="159"/>
      <c r="H24" s="160"/>
      <c r="I24" s="159"/>
      <c r="J24" s="159"/>
      <c r="K24" s="160"/>
      <c r="L24" s="160"/>
      <c r="M24" s="161"/>
      <c r="N24" s="161"/>
      <c r="O24" s="161"/>
      <c r="P24" s="161"/>
      <c r="Q24" s="161"/>
      <c r="R24" s="160"/>
      <c r="S24" s="160"/>
      <c r="T24" s="160"/>
      <c r="U24" s="160"/>
      <c r="V24" s="161"/>
      <c r="W24" s="161"/>
      <c r="X24" s="160"/>
      <c r="Y24" s="160"/>
      <c r="Z24" s="160"/>
      <c r="AA24" s="160"/>
      <c r="AB24" s="181">
        <f t="shared" si="4"/>
      </c>
      <c r="AC24" s="182">
        <f t="shared" si="5"/>
      </c>
      <c r="AD24" s="24">
        <f t="shared" si="6"/>
        <v>0</v>
      </c>
      <c r="AE24" s="21">
        <f t="shared" si="7"/>
        <v>0</v>
      </c>
      <c r="AF24" s="27">
        <f t="shared" si="8"/>
        <v>0</v>
      </c>
      <c r="AG24" s="21">
        <f t="shared" si="9"/>
        <v>0</v>
      </c>
      <c r="AH24" s="21">
        <f t="shared" si="10"/>
        <v>0</v>
      </c>
      <c r="AI24" s="27">
        <f t="shared" si="11"/>
        <v>0</v>
      </c>
      <c r="AJ24" s="21">
        <f t="shared" si="12"/>
        <v>0</v>
      </c>
      <c r="AK24" s="21">
        <f t="shared" si="13"/>
        <v>0</v>
      </c>
      <c r="AL24" s="27">
        <f t="shared" si="14"/>
        <v>0</v>
      </c>
      <c r="AM24" s="21">
        <f t="shared" si="15"/>
        <v>0</v>
      </c>
      <c r="AN24" s="21">
        <f t="shared" si="16"/>
        <v>0</v>
      </c>
      <c r="AO24" s="21">
        <f t="shared" si="17"/>
        <v>0</v>
      </c>
      <c r="AP24" s="27">
        <f t="shared" si="18"/>
        <v>0</v>
      </c>
      <c r="AQ24" s="27">
        <f t="shared" si="19"/>
        <v>0</v>
      </c>
      <c r="AR24" s="21">
        <f t="shared" si="20"/>
        <v>0</v>
      </c>
      <c r="AS24" s="27">
        <f t="shared" si="21"/>
        <v>0</v>
      </c>
      <c r="AT24" s="27">
        <f t="shared" si="22"/>
        <v>0</v>
      </c>
      <c r="AU24" s="27">
        <f t="shared" si="23"/>
        <v>0</v>
      </c>
      <c r="AV24" s="27">
        <f t="shared" si="24"/>
        <v>0</v>
      </c>
      <c r="AW24" s="27">
        <f t="shared" si="25"/>
        <v>0</v>
      </c>
      <c r="AX24" s="27">
        <f t="shared" si="26"/>
        <v>0</v>
      </c>
      <c r="AY24" s="27">
        <f t="shared" si="27"/>
        <v>0</v>
      </c>
      <c r="AZ24" s="33">
        <f t="shared" si="28"/>
        <v>0</v>
      </c>
      <c r="BA24" s="6"/>
      <c r="BB24" s="6"/>
      <c r="BC24" s="6"/>
      <c r="BD24" s="15"/>
      <c r="BE24" s="6"/>
      <c r="BF24" s="6"/>
      <c r="BG24">
        <v>12356</v>
      </c>
      <c r="BH24" s="6"/>
      <c r="BI24" s="6"/>
      <c r="BJ24" s="6"/>
      <c r="BK24" s="6"/>
      <c r="BL24" s="6"/>
      <c r="BM24" s="6"/>
      <c r="BN24" s="88"/>
      <c r="BO24" s="88"/>
      <c r="BP24" s="88"/>
      <c r="BQ24" s="88"/>
      <c r="BR24" s="88"/>
      <c r="BS24" s="88"/>
      <c r="BT24" s="88"/>
      <c r="BU24" s="88"/>
      <c r="BV24" s="6"/>
      <c r="BW24" s="6"/>
      <c r="BX24" s="6"/>
    </row>
    <row r="25" spans="1:76" ht="12.75" customHeight="1">
      <c r="A25" s="19">
        <f>IF('СПИСОК КЛАССА'!I21=4,1,0)</f>
        <v>0</v>
      </c>
      <c r="B25" s="162">
        <v>10</v>
      </c>
      <c r="C25" s="163">
        <f>IF(NOT(ISBLANK('СПИСОК КЛАССА'!B21)),'СПИСОК КЛАССА'!B21,"")</f>
        <v>10</v>
      </c>
      <c r="D25" s="163">
        <f>IF(NOT(ISBLANK('СПИСОК КЛАССА'!C21)),IF($A25=1,'СПИСОК КЛАССА'!C21,"УЧЕНИК НЕ ВЫПОЛНЯЛ РАБОТУ"),"")</f>
      </c>
      <c r="E25" s="163">
        <v>2</v>
      </c>
      <c r="F25" s="159"/>
      <c r="G25" s="159"/>
      <c r="H25" s="160"/>
      <c r="I25" s="159"/>
      <c r="J25" s="159"/>
      <c r="K25" s="160"/>
      <c r="L25" s="160"/>
      <c r="M25" s="161"/>
      <c r="N25" s="161"/>
      <c r="O25" s="161"/>
      <c r="P25" s="161"/>
      <c r="Q25" s="161"/>
      <c r="R25" s="160"/>
      <c r="S25" s="160"/>
      <c r="T25" s="160"/>
      <c r="U25" s="160"/>
      <c r="V25" s="161"/>
      <c r="W25" s="161"/>
      <c r="X25" s="160"/>
      <c r="Y25" s="160"/>
      <c r="Z25" s="160"/>
      <c r="AA25" s="160"/>
      <c r="AB25" s="181">
        <f t="shared" si="4"/>
      </c>
      <c r="AC25" s="182">
        <f t="shared" si="5"/>
      </c>
      <c r="AD25" s="24">
        <f t="shared" si="6"/>
        <v>0</v>
      </c>
      <c r="AE25" s="21">
        <f t="shared" si="7"/>
        <v>0</v>
      </c>
      <c r="AF25" s="27">
        <f t="shared" si="8"/>
        <v>0</v>
      </c>
      <c r="AG25" s="21">
        <f t="shared" si="9"/>
        <v>0</v>
      </c>
      <c r="AH25" s="21">
        <f t="shared" si="10"/>
        <v>0</v>
      </c>
      <c r="AI25" s="27">
        <f t="shared" si="11"/>
        <v>0</v>
      </c>
      <c r="AJ25" s="21">
        <f t="shared" si="12"/>
        <v>0</v>
      </c>
      <c r="AK25" s="21">
        <f t="shared" si="13"/>
        <v>0</v>
      </c>
      <c r="AL25" s="27">
        <f t="shared" si="14"/>
        <v>0</v>
      </c>
      <c r="AM25" s="21">
        <f t="shared" si="15"/>
        <v>0</v>
      </c>
      <c r="AN25" s="21">
        <f t="shared" si="16"/>
        <v>0</v>
      </c>
      <c r="AO25" s="21">
        <f t="shared" si="17"/>
        <v>0</v>
      </c>
      <c r="AP25" s="27">
        <f t="shared" si="18"/>
        <v>0</v>
      </c>
      <c r="AQ25" s="27">
        <f t="shared" si="19"/>
        <v>0</v>
      </c>
      <c r="AR25" s="21">
        <f t="shared" si="20"/>
        <v>0</v>
      </c>
      <c r="AS25" s="27">
        <f t="shared" si="21"/>
        <v>0</v>
      </c>
      <c r="AT25" s="27">
        <f t="shared" si="22"/>
        <v>0</v>
      </c>
      <c r="AU25" s="27">
        <f t="shared" si="23"/>
        <v>0</v>
      </c>
      <c r="AV25" s="27">
        <f t="shared" si="24"/>
        <v>0</v>
      </c>
      <c r="AW25" s="27">
        <f t="shared" si="25"/>
        <v>0</v>
      </c>
      <c r="AX25" s="27">
        <f t="shared" si="26"/>
        <v>0</v>
      </c>
      <c r="AY25" s="27">
        <f t="shared" si="27"/>
        <v>0</v>
      </c>
      <c r="AZ25" s="33">
        <f t="shared" si="28"/>
        <v>0</v>
      </c>
      <c r="BA25" s="6"/>
      <c r="BB25" s="6"/>
      <c r="BC25" s="6"/>
      <c r="BD25" s="15"/>
      <c r="BE25" s="6"/>
      <c r="BF25" s="6"/>
      <c r="BG25">
        <v>123567</v>
      </c>
      <c r="BH25" s="6"/>
      <c r="BI25" s="6"/>
      <c r="BJ25" s="6"/>
      <c r="BK25" s="6"/>
      <c r="BL25" s="6"/>
      <c r="BM25" s="6"/>
      <c r="BN25" s="88"/>
      <c r="BO25" s="88"/>
      <c r="BP25" s="88"/>
      <c r="BQ25" s="88"/>
      <c r="BR25" s="88"/>
      <c r="BS25" s="88"/>
      <c r="BT25" s="88"/>
      <c r="BU25" s="88"/>
      <c r="BV25" s="6"/>
      <c r="BW25" s="6"/>
      <c r="BX25" s="6"/>
    </row>
    <row r="26" spans="1:76" ht="12.75" customHeight="1">
      <c r="A26" s="19">
        <f>IF('СПИСОК КЛАССА'!I22=4,1,0)</f>
        <v>0</v>
      </c>
      <c r="B26" s="162">
        <v>11</v>
      </c>
      <c r="C26" s="163">
        <f>IF(NOT(ISBLANK('СПИСОК КЛАССА'!B22)),'СПИСОК КЛАССА'!B22,"")</f>
        <v>11</v>
      </c>
      <c r="D26" s="163">
        <f>IF(NOT(ISBLANK('СПИСОК КЛАССА'!C22)),IF($A26=1,'СПИСОК КЛАССА'!C22,"УЧЕНИК НЕ ВЫПОЛНЯЛ РАБОТУ"),"")</f>
      </c>
      <c r="E26" s="163">
        <v>2</v>
      </c>
      <c r="F26" s="159"/>
      <c r="G26" s="159"/>
      <c r="H26" s="160"/>
      <c r="I26" s="159"/>
      <c r="J26" s="159"/>
      <c r="K26" s="160"/>
      <c r="L26" s="160"/>
      <c r="M26" s="161"/>
      <c r="N26" s="161"/>
      <c r="O26" s="161"/>
      <c r="P26" s="161"/>
      <c r="Q26" s="161"/>
      <c r="R26" s="160"/>
      <c r="S26" s="160"/>
      <c r="T26" s="160"/>
      <c r="U26" s="160"/>
      <c r="V26" s="161"/>
      <c r="W26" s="161"/>
      <c r="X26" s="160"/>
      <c r="Y26" s="160"/>
      <c r="Z26" s="160"/>
      <c r="AA26" s="160"/>
      <c r="AB26" s="181">
        <f t="shared" si="4"/>
      </c>
      <c r="AC26" s="182">
        <f t="shared" si="5"/>
      </c>
      <c r="AD26" s="24">
        <f t="shared" si="6"/>
        <v>0</v>
      </c>
      <c r="AE26" s="21">
        <f t="shared" si="7"/>
        <v>0</v>
      </c>
      <c r="AF26" s="27">
        <f t="shared" si="8"/>
        <v>0</v>
      </c>
      <c r="AG26" s="21">
        <f t="shared" si="9"/>
        <v>0</v>
      </c>
      <c r="AH26" s="21">
        <f t="shared" si="10"/>
        <v>0</v>
      </c>
      <c r="AI26" s="27">
        <f t="shared" si="11"/>
        <v>0</v>
      </c>
      <c r="AJ26" s="21">
        <f t="shared" si="12"/>
        <v>0</v>
      </c>
      <c r="AK26" s="21">
        <f t="shared" si="13"/>
        <v>0</v>
      </c>
      <c r="AL26" s="27">
        <f t="shared" si="14"/>
        <v>0</v>
      </c>
      <c r="AM26" s="21">
        <f t="shared" si="15"/>
        <v>0</v>
      </c>
      <c r="AN26" s="21">
        <f t="shared" si="16"/>
        <v>0</v>
      </c>
      <c r="AO26" s="21">
        <f t="shared" si="17"/>
        <v>0</v>
      </c>
      <c r="AP26" s="27">
        <f t="shared" si="18"/>
        <v>0</v>
      </c>
      <c r="AQ26" s="27">
        <f t="shared" si="19"/>
        <v>0</v>
      </c>
      <c r="AR26" s="21">
        <f t="shared" si="20"/>
        <v>0</v>
      </c>
      <c r="AS26" s="27">
        <f t="shared" si="21"/>
        <v>0</v>
      </c>
      <c r="AT26" s="27">
        <f t="shared" si="22"/>
        <v>0</v>
      </c>
      <c r="AU26" s="27">
        <f t="shared" si="23"/>
        <v>0</v>
      </c>
      <c r="AV26" s="27">
        <f t="shared" si="24"/>
        <v>0</v>
      </c>
      <c r="AW26" s="27">
        <f t="shared" si="25"/>
        <v>0</v>
      </c>
      <c r="AX26" s="27">
        <f t="shared" si="26"/>
        <v>0</v>
      </c>
      <c r="AY26" s="27">
        <f t="shared" si="27"/>
        <v>0</v>
      </c>
      <c r="AZ26" s="33">
        <f t="shared" si="28"/>
        <v>0</v>
      </c>
      <c r="BA26" s="6"/>
      <c r="BB26" s="6"/>
      <c r="BC26" s="6"/>
      <c r="BD26" s="15"/>
      <c r="BE26" s="6"/>
      <c r="BF26" s="6"/>
      <c r="BG26">
        <v>1235678</v>
      </c>
      <c r="BH26" s="6"/>
      <c r="BI26" s="6"/>
      <c r="BJ26" s="6"/>
      <c r="BK26" s="6"/>
      <c r="BL26" s="6"/>
      <c r="BM26" s="6"/>
      <c r="BN26" s="88"/>
      <c r="BO26" s="88"/>
      <c r="BP26" s="88"/>
      <c r="BQ26" s="88"/>
      <c r="BR26" s="88"/>
      <c r="BS26" s="88"/>
      <c r="BT26" s="88"/>
      <c r="BU26" s="88"/>
      <c r="BV26" s="6"/>
      <c r="BW26" s="6"/>
      <c r="BX26" s="6"/>
    </row>
    <row r="27" spans="1:76" ht="12.75" customHeight="1">
      <c r="A27" s="19">
        <f>IF('СПИСОК КЛАССА'!I23=4,1,0)</f>
        <v>0</v>
      </c>
      <c r="B27" s="162">
        <v>12</v>
      </c>
      <c r="C27" s="163">
        <f>IF(NOT(ISBLANK('СПИСОК КЛАССА'!B23)),'СПИСОК КЛАССА'!B23,"")</f>
        <v>12</v>
      </c>
      <c r="D27" s="163">
        <f>IF(NOT(ISBLANK('СПИСОК КЛАССА'!C23)),IF($A27=1,'СПИСОК КЛАССА'!C23,"УЧЕНИК НЕ ВЫПОЛНЯЛ РАБОТУ"),"")</f>
      </c>
      <c r="E27" s="163">
        <v>2</v>
      </c>
      <c r="F27" s="159"/>
      <c r="G27" s="159"/>
      <c r="H27" s="160"/>
      <c r="I27" s="159"/>
      <c r="J27" s="159"/>
      <c r="K27" s="160"/>
      <c r="L27" s="160"/>
      <c r="M27" s="161"/>
      <c r="N27" s="161"/>
      <c r="O27" s="161"/>
      <c r="P27" s="161"/>
      <c r="Q27" s="161"/>
      <c r="R27" s="160"/>
      <c r="S27" s="160"/>
      <c r="T27" s="160"/>
      <c r="U27" s="160"/>
      <c r="V27" s="161"/>
      <c r="W27" s="161"/>
      <c r="X27" s="160"/>
      <c r="Y27" s="160"/>
      <c r="Z27" s="160"/>
      <c r="AA27" s="160"/>
      <c r="AB27" s="181">
        <f t="shared" si="4"/>
      </c>
      <c r="AC27" s="182">
        <f t="shared" si="5"/>
      </c>
      <c r="AD27" s="24">
        <f t="shared" si="6"/>
        <v>0</v>
      </c>
      <c r="AE27" s="21">
        <f t="shared" si="7"/>
        <v>0</v>
      </c>
      <c r="AF27" s="27">
        <f t="shared" si="8"/>
        <v>0</v>
      </c>
      <c r="AG27" s="21">
        <f t="shared" si="9"/>
        <v>0</v>
      </c>
      <c r="AH27" s="21">
        <f t="shared" si="10"/>
        <v>0</v>
      </c>
      <c r="AI27" s="27">
        <f t="shared" si="11"/>
        <v>0</v>
      </c>
      <c r="AJ27" s="21">
        <f t="shared" si="12"/>
        <v>0</v>
      </c>
      <c r="AK27" s="21">
        <f t="shared" si="13"/>
        <v>0</v>
      </c>
      <c r="AL27" s="27">
        <f t="shared" si="14"/>
        <v>0</v>
      </c>
      <c r="AM27" s="21">
        <f t="shared" si="15"/>
        <v>0</v>
      </c>
      <c r="AN27" s="21">
        <f t="shared" si="16"/>
        <v>0</v>
      </c>
      <c r="AO27" s="21">
        <f t="shared" si="17"/>
        <v>0</v>
      </c>
      <c r="AP27" s="27">
        <f t="shared" si="18"/>
        <v>0</v>
      </c>
      <c r="AQ27" s="27">
        <f t="shared" si="19"/>
        <v>0</v>
      </c>
      <c r="AR27" s="21">
        <f t="shared" si="20"/>
        <v>0</v>
      </c>
      <c r="AS27" s="27">
        <f t="shared" si="21"/>
        <v>0</v>
      </c>
      <c r="AT27" s="27">
        <f t="shared" si="22"/>
        <v>0</v>
      </c>
      <c r="AU27" s="27">
        <f t="shared" si="23"/>
        <v>0</v>
      </c>
      <c r="AV27" s="27">
        <f t="shared" si="24"/>
        <v>0</v>
      </c>
      <c r="AW27" s="27">
        <f t="shared" si="25"/>
        <v>0</v>
      </c>
      <c r="AX27" s="27">
        <f t="shared" si="26"/>
        <v>0</v>
      </c>
      <c r="AY27" s="27">
        <f t="shared" si="27"/>
        <v>0</v>
      </c>
      <c r="AZ27" s="33">
        <f t="shared" si="28"/>
        <v>0</v>
      </c>
      <c r="BA27" s="6"/>
      <c r="BB27" s="6"/>
      <c r="BC27" s="6"/>
      <c r="BD27" s="15"/>
      <c r="BE27" s="6"/>
      <c r="BF27" s="6"/>
      <c r="BG27">
        <v>123568</v>
      </c>
      <c r="BH27" s="6"/>
      <c r="BI27" s="6"/>
      <c r="BJ27" s="6"/>
      <c r="BK27" s="6"/>
      <c r="BL27" s="6"/>
      <c r="BM27" s="6"/>
      <c r="BN27" s="88"/>
      <c r="BO27" s="88"/>
      <c r="BP27" s="88"/>
      <c r="BQ27" s="88"/>
      <c r="BR27" s="88"/>
      <c r="BS27" s="88"/>
      <c r="BT27" s="88"/>
      <c r="BU27" s="88"/>
      <c r="BV27" s="6"/>
      <c r="BW27" s="6"/>
      <c r="BX27" s="6"/>
    </row>
    <row r="28" spans="1:76" ht="12.75" customHeight="1">
      <c r="A28" s="19">
        <f>IF('СПИСОК КЛАССА'!I24=4,1,0)</f>
        <v>1</v>
      </c>
      <c r="B28" s="162">
        <v>13</v>
      </c>
      <c r="C28" s="163">
        <f>IF(NOT(ISBLANK('СПИСОК КЛАССА'!B24)),'СПИСОК КЛАССА'!B24,"")</f>
        <v>13</v>
      </c>
      <c r="D28" s="163">
        <f>IF(NOT(ISBLANK('СПИСОК КЛАССА'!C24)),IF($A28=1,'СПИСОК КЛАССА'!C24,"УЧЕНИК НЕ ВЫПОЛНЯЛ РАБОТУ"),"")</f>
      </c>
      <c r="E28" s="163">
        <v>2</v>
      </c>
      <c r="F28" s="159">
        <v>1</v>
      </c>
      <c r="G28" s="159">
        <v>1</v>
      </c>
      <c r="H28" s="160">
        <v>2</v>
      </c>
      <c r="I28" s="159">
        <v>1</v>
      </c>
      <c r="J28" s="159">
        <v>1</v>
      </c>
      <c r="K28" s="160">
        <v>2</v>
      </c>
      <c r="L28" s="160">
        <v>1</v>
      </c>
      <c r="M28" s="161">
        <v>1</v>
      </c>
      <c r="N28" s="161">
        <v>1</v>
      </c>
      <c r="O28" s="161">
        <v>1</v>
      </c>
      <c r="P28" s="161">
        <v>1</v>
      </c>
      <c r="Q28" s="161">
        <v>1</v>
      </c>
      <c r="R28" s="160">
        <v>2</v>
      </c>
      <c r="S28" s="160">
        <v>1</v>
      </c>
      <c r="T28" s="160">
        <v>1</v>
      </c>
      <c r="U28" s="160">
        <v>2</v>
      </c>
      <c r="V28" s="161">
        <v>1</v>
      </c>
      <c r="W28" s="161">
        <v>1</v>
      </c>
      <c r="X28" s="160">
        <v>0</v>
      </c>
      <c r="Y28" s="160">
        <v>0</v>
      </c>
      <c r="Z28" s="160">
        <v>1</v>
      </c>
      <c r="AA28" s="160">
        <v>2</v>
      </c>
      <c r="AB28" s="181">
        <f t="shared" si="4"/>
        <v>25</v>
      </c>
      <c r="AC28" s="182">
        <f t="shared" si="5"/>
        <v>0.9259259259259259</v>
      </c>
      <c r="AD28" s="24">
        <f t="shared" si="6"/>
        <v>0</v>
      </c>
      <c r="AE28" s="21">
        <f t="shared" si="7"/>
        <v>0</v>
      </c>
      <c r="AF28" s="27">
        <f t="shared" si="8"/>
        <v>2</v>
      </c>
      <c r="AG28" s="21">
        <f t="shared" si="9"/>
        <v>0</v>
      </c>
      <c r="AH28" s="21">
        <f t="shared" si="10"/>
        <v>1</v>
      </c>
      <c r="AI28" s="27">
        <f t="shared" si="11"/>
        <v>2</v>
      </c>
      <c r="AJ28" s="21">
        <f t="shared" si="12"/>
        <v>0</v>
      </c>
      <c r="AK28" s="21">
        <f t="shared" si="13"/>
        <v>0</v>
      </c>
      <c r="AL28" s="27">
        <f t="shared" si="14"/>
        <v>1</v>
      </c>
      <c r="AM28" s="21">
        <f t="shared" si="15"/>
        <v>0</v>
      </c>
      <c r="AN28" s="21">
        <f t="shared" si="16"/>
        <v>0</v>
      </c>
      <c r="AO28" s="21">
        <f t="shared" si="17"/>
        <v>1</v>
      </c>
      <c r="AP28" s="27">
        <f t="shared" si="18"/>
        <v>2</v>
      </c>
      <c r="AQ28" s="27">
        <f t="shared" si="19"/>
        <v>1</v>
      </c>
      <c r="AR28" s="21">
        <f t="shared" si="20"/>
        <v>0</v>
      </c>
      <c r="AS28" s="27">
        <f t="shared" si="21"/>
        <v>2</v>
      </c>
      <c r="AT28" s="27">
        <f t="shared" si="22"/>
        <v>1</v>
      </c>
      <c r="AU28" s="27">
        <f t="shared" si="23"/>
        <v>1</v>
      </c>
      <c r="AV28" s="27">
        <f t="shared" si="24"/>
        <v>0</v>
      </c>
      <c r="AW28" s="27">
        <f t="shared" si="25"/>
        <v>0</v>
      </c>
      <c r="AX28" s="27">
        <f t="shared" si="26"/>
        <v>1</v>
      </c>
      <c r="AY28" s="27">
        <f t="shared" si="27"/>
        <v>2</v>
      </c>
      <c r="AZ28" s="33">
        <f t="shared" si="28"/>
        <v>17</v>
      </c>
      <c r="BA28" s="6"/>
      <c r="BB28" s="6"/>
      <c r="BC28" s="6"/>
      <c r="BD28" s="15"/>
      <c r="BE28" s="6"/>
      <c r="BF28" s="6"/>
      <c r="BG28">
        <v>12357</v>
      </c>
      <c r="BH28" s="6"/>
      <c r="BI28" s="6"/>
      <c r="BJ28" s="6"/>
      <c r="BK28" s="6"/>
      <c r="BL28" s="6"/>
      <c r="BM28" s="6"/>
      <c r="BN28" s="88"/>
      <c r="BO28" s="88"/>
      <c r="BP28" s="88"/>
      <c r="BQ28" s="88"/>
      <c r="BR28" s="88"/>
      <c r="BS28" s="88"/>
      <c r="BT28" s="88"/>
      <c r="BU28" s="88"/>
      <c r="BV28" s="6"/>
      <c r="BW28" s="6"/>
      <c r="BX28" s="6"/>
    </row>
    <row r="29" spans="1:76" ht="12.75" customHeight="1">
      <c r="A29" s="19">
        <f>IF('СПИСОК КЛАССА'!I25=4,1,0)</f>
        <v>0</v>
      </c>
      <c r="B29" s="162">
        <v>14</v>
      </c>
      <c r="C29" s="163">
        <f>IF(NOT(ISBLANK('СПИСОК КЛАССА'!B25)),'СПИСОК КЛАССА'!B25,"")</f>
        <v>14</v>
      </c>
      <c r="D29" s="163">
        <f>IF(NOT(ISBLANK('СПИСОК КЛАССА'!C25)),IF($A29=1,'СПИСОК КЛАССА'!C25,"УЧЕНИК НЕ ВЫПОЛНЯЛ РАБОТУ"),"")</f>
      </c>
      <c r="E29" s="163">
        <v>2</v>
      </c>
      <c r="F29" s="159"/>
      <c r="G29" s="159"/>
      <c r="H29" s="160"/>
      <c r="I29" s="159"/>
      <c r="J29" s="159"/>
      <c r="K29" s="160"/>
      <c r="L29" s="160"/>
      <c r="M29" s="161"/>
      <c r="N29" s="161"/>
      <c r="O29" s="161"/>
      <c r="P29" s="161"/>
      <c r="Q29" s="161"/>
      <c r="R29" s="160"/>
      <c r="S29" s="160"/>
      <c r="T29" s="160"/>
      <c r="U29" s="160"/>
      <c r="V29" s="161"/>
      <c r="W29" s="161"/>
      <c r="X29" s="160"/>
      <c r="Y29" s="160"/>
      <c r="Z29" s="160"/>
      <c r="AA29" s="160"/>
      <c r="AB29" s="181">
        <f t="shared" si="4"/>
      </c>
      <c r="AC29" s="182">
        <f t="shared" si="5"/>
      </c>
      <c r="AD29" s="24">
        <f t="shared" si="6"/>
        <v>0</v>
      </c>
      <c r="AE29" s="21">
        <f t="shared" si="7"/>
        <v>0</v>
      </c>
      <c r="AF29" s="27">
        <f t="shared" si="8"/>
        <v>0</v>
      </c>
      <c r="AG29" s="21">
        <f t="shared" si="9"/>
        <v>0</v>
      </c>
      <c r="AH29" s="21">
        <f t="shared" si="10"/>
        <v>0</v>
      </c>
      <c r="AI29" s="27">
        <f t="shared" si="11"/>
        <v>0</v>
      </c>
      <c r="AJ29" s="21">
        <f t="shared" si="12"/>
        <v>0</v>
      </c>
      <c r="AK29" s="21">
        <f t="shared" si="13"/>
        <v>0</v>
      </c>
      <c r="AL29" s="27">
        <f t="shared" si="14"/>
        <v>0</v>
      </c>
      <c r="AM29" s="21">
        <f t="shared" si="15"/>
        <v>0</v>
      </c>
      <c r="AN29" s="21">
        <f t="shared" si="16"/>
        <v>0</v>
      </c>
      <c r="AO29" s="21">
        <f t="shared" si="17"/>
        <v>0</v>
      </c>
      <c r="AP29" s="27">
        <f t="shared" si="18"/>
        <v>0</v>
      </c>
      <c r="AQ29" s="27">
        <f t="shared" si="19"/>
        <v>0</v>
      </c>
      <c r="AR29" s="21">
        <f t="shared" si="20"/>
        <v>0</v>
      </c>
      <c r="AS29" s="27">
        <f t="shared" si="21"/>
        <v>0</v>
      </c>
      <c r="AT29" s="27">
        <f t="shared" si="22"/>
        <v>0</v>
      </c>
      <c r="AU29" s="27">
        <f t="shared" si="23"/>
        <v>0</v>
      </c>
      <c r="AV29" s="27">
        <f t="shared" si="24"/>
        <v>0</v>
      </c>
      <c r="AW29" s="27">
        <f t="shared" si="25"/>
        <v>0</v>
      </c>
      <c r="AX29" s="27">
        <f t="shared" si="26"/>
        <v>0</v>
      </c>
      <c r="AY29" s="27">
        <f t="shared" si="27"/>
        <v>0</v>
      </c>
      <c r="AZ29" s="33">
        <f t="shared" si="28"/>
        <v>0</v>
      </c>
      <c r="BA29" s="6"/>
      <c r="BB29" s="6"/>
      <c r="BC29" s="6"/>
      <c r="BD29" s="15"/>
      <c r="BE29" s="6"/>
      <c r="BF29" s="6"/>
      <c r="BG29">
        <v>123578</v>
      </c>
      <c r="BH29" s="6"/>
      <c r="BI29" s="6"/>
      <c r="BJ29" s="6"/>
      <c r="BK29" s="6"/>
      <c r="BL29" s="6"/>
      <c r="BM29" s="6"/>
      <c r="BN29" s="88"/>
      <c r="BO29" s="88"/>
      <c r="BP29" s="88"/>
      <c r="BQ29" s="88"/>
      <c r="BR29" s="88"/>
      <c r="BS29" s="88"/>
      <c r="BT29" s="88"/>
      <c r="BU29" s="88"/>
      <c r="BV29" s="6"/>
      <c r="BW29" s="6"/>
      <c r="BX29" s="6"/>
    </row>
    <row r="30" spans="1:76" ht="12.75" customHeight="1">
      <c r="A30" s="19">
        <f>IF('СПИСОК КЛАССА'!I26=4,1,0)</f>
        <v>1</v>
      </c>
      <c r="B30" s="162">
        <v>15</v>
      </c>
      <c r="C30" s="163">
        <f>IF(NOT(ISBLANK('СПИСОК КЛАССА'!B26)),'СПИСОК КЛАССА'!B26,"")</f>
        <v>15</v>
      </c>
      <c r="D30" s="163">
        <f>IF(NOT(ISBLANK('СПИСОК КЛАССА'!C26)),IF($A30=1,'СПИСОК КЛАССА'!C26,"УЧЕНИК НЕ ВЫПОЛНЯЛ РАБОТУ"),"")</f>
      </c>
      <c r="E30" s="163">
        <v>2</v>
      </c>
      <c r="F30" s="159">
        <v>0</v>
      </c>
      <c r="G30" s="159">
        <v>0</v>
      </c>
      <c r="H30" s="160">
        <v>0</v>
      </c>
      <c r="I30" s="159">
        <v>0</v>
      </c>
      <c r="J30" s="159">
        <v>0</v>
      </c>
      <c r="K30" s="160">
        <v>0</v>
      </c>
      <c r="L30" s="160">
        <v>0</v>
      </c>
      <c r="M30" s="161">
        <v>0</v>
      </c>
      <c r="N30" s="161">
        <v>0</v>
      </c>
      <c r="O30" s="161">
        <v>0</v>
      </c>
      <c r="P30" s="161">
        <v>0</v>
      </c>
      <c r="Q30" s="161">
        <v>0</v>
      </c>
      <c r="R30" s="160">
        <v>0</v>
      </c>
      <c r="S30" s="160">
        <v>0</v>
      </c>
      <c r="T30" s="160">
        <v>0</v>
      </c>
      <c r="U30" s="160">
        <v>0</v>
      </c>
      <c r="V30" s="161">
        <v>0</v>
      </c>
      <c r="W30" s="161">
        <v>0</v>
      </c>
      <c r="X30" s="160">
        <v>0</v>
      </c>
      <c r="Y30" s="160">
        <v>0</v>
      </c>
      <c r="Z30" s="160">
        <v>0</v>
      </c>
      <c r="AA30" s="160">
        <v>0</v>
      </c>
      <c r="AB30" s="181">
        <f t="shared" si="4"/>
        <v>0</v>
      </c>
      <c r="AC30" s="182">
        <f t="shared" si="5"/>
        <v>0</v>
      </c>
      <c r="AD30" s="24">
        <f t="shared" si="6"/>
        <v>0</v>
      </c>
      <c r="AE30" s="21">
        <f t="shared" si="7"/>
        <v>0</v>
      </c>
      <c r="AF30" s="27">
        <f t="shared" si="8"/>
        <v>0</v>
      </c>
      <c r="AG30" s="21">
        <f t="shared" si="9"/>
        <v>0</v>
      </c>
      <c r="AH30" s="21">
        <f t="shared" si="10"/>
        <v>0</v>
      </c>
      <c r="AI30" s="27">
        <f t="shared" si="11"/>
        <v>0</v>
      </c>
      <c r="AJ30" s="21">
        <f t="shared" si="12"/>
        <v>0</v>
      </c>
      <c r="AK30" s="21">
        <f t="shared" si="13"/>
        <v>0</v>
      </c>
      <c r="AL30" s="27">
        <f t="shared" si="14"/>
        <v>0</v>
      </c>
      <c r="AM30" s="21">
        <f t="shared" si="15"/>
        <v>0</v>
      </c>
      <c r="AN30" s="21">
        <f t="shared" si="16"/>
        <v>0</v>
      </c>
      <c r="AO30" s="21">
        <f t="shared" si="17"/>
        <v>0</v>
      </c>
      <c r="AP30" s="27">
        <f t="shared" si="18"/>
        <v>0</v>
      </c>
      <c r="AQ30" s="27">
        <f t="shared" si="19"/>
        <v>0</v>
      </c>
      <c r="AR30" s="21">
        <f t="shared" si="20"/>
        <v>0</v>
      </c>
      <c r="AS30" s="27">
        <f t="shared" si="21"/>
        <v>0</v>
      </c>
      <c r="AT30" s="27">
        <f t="shared" si="22"/>
        <v>0</v>
      </c>
      <c r="AU30" s="27">
        <f t="shared" si="23"/>
        <v>0</v>
      </c>
      <c r="AV30" s="27">
        <f t="shared" si="24"/>
        <v>0</v>
      </c>
      <c r="AW30" s="27">
        <f t="shared" si="25"/>
        <v>0</v>
      </c>
      <c r="AX30" s="27">
        <f t="shared" si="26"/>
        <v>0</v>
      </c>
      <c r="AY30" s="27">
        <f t="shared" si="27"/>
        <v>0</v>
      </c>
      <c r="AZ30" s="33">
        <f t="shared" si="28"/>
        <v>0</v>
      </c>
      <c r="BA30" s="6"/>
      <c r="BB30" s="6"/>
      <c r="BC30" s="6"/>
      <c r="BD30" s="15"/>
      <c r="BE30" s="6"/>
      <c r="BF30" s="6"/>
      <c r="BG30">
        <v>12358</v>
      </c>
      <c r="BH30" s="6"/>
      <c r="BI30" s="6"/>
      <c r="BJ30" s="6"/>
      <c r="BK30" s="6"/>
      <c r="BL30" s="6"/>
      <c r="BM30" s="6"/>
      <c r="BN30" s="88"/>
      <c r="BO30" s="88"/>
      <c r="BP30" s="88"/>
      <c r="BQ30" s="88"/>
      <c r="BR30" s="88"/>
      <c r="BS30" s="88"/>
      <c r="BT30" s="88"/>
      <c r="BU30" s="88"/>
      <c r="BV30" s="6"/>
      <c r="BW30" s="6"/>
      <c r="BX30" s="6"/>
    </row>
    <row r="31" spans="1:76" ht="12.75" customHeight="1">
      <c r="A31" s="19">
        <f>IF('СПИСОК КЛАССА'!I27=4,1,0)</f>
        <v>0</v>
      </c>
      <c r="B31" s="162">
        <v>16</v>
      </c>
      <c r="C31" s="163">
        <f>IF(NOT(ISBLANK('СПИСОК КЛАССА'!B27)),'СПИСОК КЛАССА'!B27,"")</f>
        <v>16</v>
      </c>
      <c r="D31" s="163">
        <f>IF(NOT(ISBLANK('СПИСОК КЛАССА'!C27)),IF($A31=1,'СПИСОК КЛАССА'!C27,"УЧЕНИК НЕ ВЫПОЛНЯЛ РАБОТУ"),"")</f>
      </c>
      <c r="E31" s="163">
        <v>2</v>
      </c>
      <c r="F31" s="159"/>
      <c r="G31" s="159"/>
      <c r="H31" s="160"/>
      <c r="I31" s="159"/>
      <c r="J31" s="159"/>
      <c r="K31" s="160"/>
      <c r="L31" s="160"/>
      <c r="M31" s="161"/>
      <c r="N31" s="161"/>
      <c r="O31" s="161"/>
      <c r="P31" s="161"/>
      <c r="Q31" s="161"/>
      <c r="R31" s="160"/>
      <c r="S31" s="160"/>
      <c r="T31" s="160"/>
      <c r="U31" s="160"/>
      <c r="V31" s="161"/>
      <c r="W31" s="161"/>
      <c r="X31" s="160"/>
      <c r="Y31" s="160"/>
      <c r="Z31" s="160"/>
      <c r="AA31" s="160"/>
      <c r="AB31" s="181">
        <f t="shared" si="4"/>
      </c>
      <c r="AC31" s="182">
        <f t="shared" si="5"/>
      </c>
      <c r="AD31" s="24">
        <f t="shared" si="6"/>
        <v>0</v>
      </c>
      <c r="AE31" s="21">
        <f t="shared" si="7"/>
        <v>0</v>
      </c>
      <c r="AF31" s="27">
        <f t="shared" si="8"/>
        <v>0</v>
      </c>
      <c r="AG31" s="21">
        <f t="shared" si="9"/>
        <v>0</v>
      </c>
      <c r="AH31" s="21">
        <f t="shared" si="10"/>
        <v>0</v>
      </c>
      <c r="AI31" s="27">
        <f t="shared" si="11"/>
        <v>0</v>
      </c>
      <c r="AJ31" s="21">
        <f t="shared" si="12"/>
        <v>0</v>
      </c>
      <c r="AK31" s="21">
        <f t="shared" si="13"/>
        <v>0</v>
      </c>
      <c r="AL31" s="27">
        <f t="shared" si="14"/>
        <v>0</v>
      </c>
      <c r="AM31" s="21">
        <f t="shared" si="15"/>
        <v>0</v>
      </c>
      <c r="AN31" s="21">
        <f t="shared" si="16"/>
        <v>0</v>
      </c>
      <c r="AO31" s="21">
        <f t="shared" si="17"/>
        <v>0</v>
      </c>
      <c r="AP31" s="27">
        <f t="shared" si="18"/>
        <v>0</v>
      </c>
      <c r="AQ31" s="27">
        <f t="shared" si="19"/>
        <v>0</v>
      </c>
      <c r="AR31" s="21">
        <f t="shared" si="20"/>
        <v>0</v>
      </c>
      <c r="AS31" s="27">
        <f t="shared" si="21"/>
        <v>0</v>
      </c>
      <c r="AT31" s="27">
        <f t="shared" si="22"/>
        <v>0</v>
      </c>
      <c r="AU31" s="27">
        <f t="shared" si="23"/>
        <v>0</v>
      </c>
      <c r="AV31" s="27">
        <f t="shared" si="24"/>
        <v>0</v>
      </c>
      <c r="AW31" s="27">
        <f t="shared" si="25"/>
        <v>0</v>
      </c>
      <c r="AX31" s="27">
        <f t="shared" si="26"/>
        <v>0</v>
      </c>
      <c r="AY31" s="27">
        <f t="shared" si="27"/>
        <v>0</v>
      </c>
      <c r="AZ31" s="33">
        <f t="shared" si="28"/>
        <v>0</v>
      </c>
      <c r="BA31" s="6"/>
      <c r="BB31" s="6"/>
      <c r="BC31" s="6"/>
      <c r="BD31" s="15"/>
      <c r="BE31" s="6"/>
      <c r="BF31" s="6"/>
      <c r="BG31">
        <v>1236</v>
      </c>
      <c r="BH31" s="6"/>
      <c r="BI31" s="6"/>
      <c r="BJ31" s="6"/>
      <c r="BK31" s="6"/>
      <c r="BL31" s="6"/>
      <c r="BM31" s="6"/>
      <c r="BN31" s="88"/>
      <c r="BO31" s="88"/>
      <c r="BP31" s="88"/>
      <c r="BQ31" s="88"/>
      <c r="BR31" s="88"/>
      <c r="BS31" s="88"/>
      <c r="BT31" s="88"/>
      <c r="BU31" s="88"/>
      <c r="BV31" s="6"/>
      <c r="BW31" s="6"/>
      <c r="BX31" s="6"/>
    </row>
    <row r="32" spans="1:76" ht="12.75" customHeight="1">
      <c r="A32" s="19">
        <f>IF('СПИСОК КЛАССА'!I28=4,1,0)</f>
        <v>1</v>
      </c>
      <c r="B32" s="162">
        <v>17</v>
      </c>
      <c r="C32" s="163">
        <f>IF(NOT(ISBLANK('СПИСОК КЛАССА'!B28)),'СПИСОК КЛАССА'!B28,"")</f>
        <v>17</v>
      </c>
      <c r="D32" s="163">
        <f>IF(NOT(ISBLANK('СПИСОК КЛАССА'!C28)),IF($A32=1,'СПИСОК КЛАССА'!C28,"УЧЕНИК НЕ ВЫПОЛНЯЛ РАБОТУ"),"")</f>
      </c>
      <c r="E32" s="163">
        <v>2</v>
      </c>
      <c r="F32" s="159">
        <v>1</v>
      </c>
      <c r="G32" s="159">
        <v>1</v>
      </c>
      <c r="H32" s="160">
        <v>2</v>
      </c>
      <c r="I32" s="159">
        <v>1</v>
      </c>
      <c r="J32" s="159">
        <v>1</v>
      </c>
      <c r="K32" s="160">
        <v>2</v>
      </c>
      <c r="L32" s="160">
        <v>1</v>
      </c>
      <c r="M32" s="161">
        <v>1</v>
      </c>
      <c r="N32" s="161">
        <v>1</v>
      </c>
      <c r="O32" s="161">
        <v>1</v>
      </c>
      <c r="P32" s="161">
        <v>1</v>
      </c>
      <c r="Q32" s="161">
        <v>1</v>
      </c>
      <c r="R32" s="160">
        <v>1</v>
      </c>
      <c r="S32" s="160">
        <v>1</v>
      </c>
      <c r="T32" s="160">
        <v>1</v>
      </c>
      <c r="U32" s="160">
        <v>2</v>
      </c>
      <c r="V32" s="161">
        <v>1</v>
      </c>
      <c r="W32" s="161">
        <v>1</v>
      </c>
      <c r="X32" s="160">
        <v>1</v>
      </c>
      <c r="Y32" s="160">
        <v>1</v>
      </c>
      <c r="Z32" s="160">
        <v>1</v>
      </c>
      <c r="AA32" s="160">
        <v>2</v>
      </c>
      <c r="AB32" s="181">
        <f t="shared" si="4"/>
        <v>26</v>
      </c>
      <c r="AC32" s="182">
        <f t="shared" si="5"/>
        <v>0.9629629629629629</v>
      </c>
      <c r="AD32" s="24">
        <f t="shared" si="6"/>
        <v>0</v>
      </c>
      <c r="AE32" s="21">
        <f t="shared" si="7"/>
        <v>0</v>
      </c>
      <c r="AF32" s="27">
        <f t="shared" si="8"/>
        <v>2</v>
      </c>
      <c r="AG32" s="21">
        <f t="shared" si="9"/>
        <v>0</v>
      </c>
      <c r="AH32" s="21">
        <f t="shared" si="10"/>
        <v>1</v>
      </c>
      <c r="AI32" s="27">
        <f t="shared" si="11"/>
        <v>2</v>
      </c>
      <c r="AJ32" s="21">
        <f t="shared" si="12"/>
        <v>0</v>
      </c>
      <c r="AK32" s="21">
        <f t="shared" si="13"/>
        <v>0</v>
      </c>
      <c r="AL32" s="27">
        <f t="shared" si="14"/>
        <v>1</v>
      </c>
      <c r="AM32" s="21">
        <f t="shared" si="15"/>
        <v>0</v>
      </c>
      <c r="AN32" s="21">
        <f t="shared" si="16"/>
        <v>0</v>
      </c>
      <c r="AO32" s="21">
        <f t="shared" si="17"/>
        <v>1</v>
      </c>
      <c r="AP32" s="27">
        <f t="shared" si="18"/>
        <v>1</v>
      </c>
      <c r="AQ32" s="27">
        <f t="shared" si="19"/>
        <v>1</v>
      </c>
      <c r="AR32" s="21">
        <f t="shared" si="20"/>
        <v>0</v>
      </c>
      <c r="AS32" s="27">
        <f t="shared" si="21"/>
        <v>2</v>
      </c>
      <c r="AT32" s="27">
        <f t="shared" si="22"/>
        <v>1</v>
      </c>
      <c r="AU32" s="27">
        <f t="shared" si="23"/>
        <v>1</v>
      </c>
      <c r="AV32" s="27">
        <f t="shared" si="24"/>
        <v>1</v>
      </c>
      <c r="AW32" s="27">
        <f t="shared" si="25"/>
        <v>1</v>
      </c>
      <c r="AX32" s="27">
        <f t="shared" si="26"/>
        <v>1</v>
      </c>
      <c r="AY32" s="27">
        <f t="shared" si="27"/>
        <v>2</v>
      </c>
      <c r="AZ32" s="33">
        <f t="shared" si="28"/>
        <v>18</v>
      </c>
      <c r="BA32" s="6"/>
      <c r="BB32" s="6"/>
      <c r="BC32" s="6"/>
      <c r="BD32" s="15"/>
      <c r="BE32" s="6"/>
      <c r="BF32" s="6"/>
      <c r="BG32">
        <v>12367</v>
      </c>
      <c r="BH32" s="6"/>
      <c r="BI32" s="6"/>
      <c r="BJ32" s="6"/>
      <c r="BK32" s="6"/>
      <c r="BL32" s="6"/>
      <c r="BM32" s="6"/>
      <c r="BN32" s="88"/>
      <c r="BO32" s="88"/>
      <c r="BP32" s="88"/>
      <c r="BQ32" s="88"/>
      <c r="BR32" s="88"/>
      <c r="BS32" s="88"/>
      <c r="BT32" s="88"/>
      <c r="BU32" s="88"/>
      <c r="BV32" s="6"/>
      <c r="BW32" s="6"/>
      <c r="BX32" s="6"/>
    </row>
    <row r="33" spans="1:76" ht="12.75" customHeight="1">
      <c r="A33" s="19">
        <f>IF('СПИСОК КЛАССА'!I29=4,1,0)</f>
        <v>0</v>
      </c>
      <c r="B33" s="162">
        <v>18</v>
      </c>
      <c r="C33" s="163">
        <f>IF(NOT(ISBLANK('СПИСОК КЛАССА'!B29)),'СПИСОК КЛАССА'!B29,"")</f>
        <v>18</v>
      </c>
      <c r="D33" s="163">
        <f>IF(NOT(ISBLANK('СПИСОК КЛАССА'!C29)),IF($A33=1,'СПИСОК КЛАССА'!C29,"УЧЕНИК НЕ ВЫПОЛНЯЛ РАБОТУ"),"")</f>
      </c>
      <c r="E33" s="163">
        <v>2</v>
      </c>
      <c r="F33" s="159"/>
      <c r="G33" s="159"/>
      <c r="H33" s="160"/>
      <c r="I33" s="159"/>
      <c r="J33" s="159"/>
      <c r="K33" s="160"/>
      <c r="L33" s="160"/>
      <c r="M33" s="161"/>
      <c r="N33" s="161"/>
      <c r="O33" s="161"/>
      <c r="P33" s="161"/>
      <c r="Q33" s="161"/>
      <c r="R33" s="160"/>
      <c r="S33" s="160"/>
      <c r="T33" s="160"/>
      <c r="U33" s="160"/>
      <c r="V33" s="161"/>
      <c r="W33" s="161"/>
      <c r="X33" s="160"/>
      <c r="Y33" s="160"/>
      <c r="Z33" s="160"/>
      <c r="AA33" s="160"/>
      <c r="AB33" s="181">
        <f t="shared" si="4"/>
      </c>
      <c r="AC33" s="182">
        <f t="shared" si="5"/>
      </c>
      <c r="AD33" s="24">
        <f t="shared" si="6"/>
        <v>0</v>
      </c>
      <c r="AE33" s="21">
        <f t="shared" si="7"/>
        <v>0</v>
      </c>
      <c r="AF33" s="27">
        <f t="shared" si="8"/>
        <v>0</v>
      </c>
      <c r="AG33" s="21">
        <f t="shared" si="9"/>
        <v>0</v>
      </c>
      <c r="AH33" s="21">
        <f t="shared" si="10"/>
        <v>0</v>
      </c>
      <c r="AI33" s="27">
        <f t="shared" si="11"/>
        <v>0</v>
      </c>
      <c r="AJ33" s="21">
        <f t="shared" si="12"/>
        <v>0</v>
      </c>
      <c r="AK33" s="21">
        <f t="shared" si="13"/>
        <v>0</v>
      </c>
      <c r="AL33" s="27">
        <f t="shared" si="14"/>
        <v>0</v>
      </c>
      <c r="AM33" s="21">
        <f t="shared" si="15"/>
        <v>0</v>
      </c>
      <c r="AN33" s="21">
        <f t="shared" si="16"/>
        <v>0</v>
      </c>
      <c r="AO33" s="21">
        <f t="shared" si="17"/>
        <v>0</v>
      </c>
      <c r="AP33" s="27">
        <f t="shared" si="18"/>
        <v>0</v>
      </c>
      <c r="AQ33" s="27">
        <f t="shared" si="19"/>
        <v>0</v>
      </c>
      <c r="AR33" s="21">
        <f t="shared" si="20"/>
        <v>0</v>
      </c>
      <c r="AS33" s="27">
        <f t="shared" si="21"/>
        <v>0</v>
      </c>
      <c r="AT33" s="27">
        <f t="shared" si="22"/>
        <v>0</v>
      </c>
      <c r="AU33" s="27">
        <f t="shared" si="23"/>
        <v>0</v>
      </c>
      <c r="AV33" s="27">
        <f t="shared" si="24"/>
        <v>0</v>
      </c>
      <c r="AW33" s="27">
        <f t="shared" si="25"/>
        <v>0</v>
      </c>
      <c r="AX33" s="27">
        <f t="shared" si="26"/>
        <v>0</v>
      </c>
      <c r="AY33" s="27">
        <f t="shared" si="27"/>
        <v>0</v>
      </c>
      <c r="AZ33" s="33">
        <f t="shared" si="28"/>
        <v>0</v>
      </c>
      <c r="BA33" s="6"/>
      <c r="BB33" s="6"/>
      <c r="BC33" s="6"/>
      <c r="BD33" s="15"/>
      <c r="BE33" s="6"/>
      <c r="BF33" s="6"/>
      <c r="BG33">
        <v>123678</v>
      </c>
      <c r="BH33" s="6"/>
      <c r="BI33" s="6"/>
      <c r="BJ33" s="6"/>
      <c r="BK33" s="6"/>
      <c r="BL33" s="6"/>
      <c r="BM33" s="6"/>
      <c r="BN33" s="88"/>
      <c r="BO33" s="88"/>
      <c r="BP33" s="88"/>
      <c r="BQ33" s="88"/>
      <c r="BR33" s="88"/>
      <c r="BS33" s="88"/>
      <c r="BT33" s="88"/>
      <c r="BU33" s="88"/>
      <c r="BV33" s="6"/>
      <c r="BW33" s="6"/>
      <c r="BX33" s="6"/>
    </row>
    <row r="34" spans="1:76" ht="12.75" customHeight="1">
      <c r="A34" s="19">
        <f>IF('СПИСОК КЛАССА'!I30=4,1,0)</f>
        <v>0</v>
      </c>
      <c r="B34" s="162">
        <v>19</v>
      </c>
      <c r="C34" s="163">
        <f>IF(NOT(ISBLANK('СПИСОК КЛАССА'!B30)),'СПИСОК КЛАССА'!B30,"")</f>
        <v>19</v>
      </c>
      <c r="D34" s="163">
        <f>IF(NOT(ISBLANK('СПИСОК КЛАССА'!C30)),IF($A34=1,'СПИСОК КЛАССА'!C30,"УЧЕНИК НЕ ВЫПОЛНЯЛ РАБОТУ"),"")</f>
      </c>
      <c r="E34" s="163">
        <v>2</v>
      </c>
      <c r="F34" s="159"/>
      <c r="G34" s="159"/>
      <c r="H34" s="160"/>
      <c r="I34" s="159"/>
      <c r="J34" s="159"/>
      <c r="K34" s="160"/>
      <c r="L34" s="160"/>
      <c r="M34" s="161"/>
      <c r="N34" s="161"/>
      <c r="O34" s="161"/>
      <c r="P34" s="161"/>
      <c r="Q34" s="161"/>
      <c r="R34" s="160"/>
      <c r="S34" s="160"/>
      <c r="T34" s="160"/>
      <c r="U34" s="160"/>
      <c r="V34" s="161"/>
      <c r="W34" s="161"/>
      <c r="X34" s="160"/>
      <c r="Y34" s="160"/>
      <c r="Z34" s="160"/>
      <c r="AA34" s="160"/>
      <c r="AB34" s="181">
        <f t="shared" si="4"/>
      </c>
      <c r="AC34" s="182">
        <f t="shared" si="5"/>
      </c>
      <c r="AD34" s="24">
        <f t="shared" si="6"/>
        <v>0</v>
      </c>
      <c r="AE34" s="21">
        <f t="shared" si="7"/>
        <v>0</v>
      </c>
      <c r="AF34" s="27">
        <f t="shared" si="8"/>
        <v>0</v>
      </c>
      <c r="AG34" s="21">
        <f t="shared" si="9"/>
        <v>0</v>
      </c>
      <c r="AH34" s="21">
        <f t="shared" si="10"/>
        <v>0</v>
      </c>
      <c r="AI34" s="27">
        <f t="shared" si="11"/>
        <v>0</v>
      </c>
      <c r="AJ34" s="21">
        <f t="shared" si="12"/>
        <v>0</v>
      </c>
      <c r="AK34" s="21">
        <f t="shared" si="13"/>
        <v>0</v>
      </c>
      <c r="AL34" s="27">
        <f t="shared" si="14"/>
        <v>0</v>
      </c>
      <c r="AM34" s="21">
        <f t="shared" si="15"/>
        <v>0</v>
      </c>
      <c r="AN34" s="21">
        <f t="shared" si="16"/>
        <v>0</v>
      </c>
      <c r="AO34" s="21">
        <f t="shared" si="17"/>
        <v>0</v>
      </c>
      <c r="AP34" s="27">
        <f t="shared" si="18"/>
        <v>0</v>
      </c>
      <c r="AQ34" s="27">
        <f t="shared" si="19"/>
        <v>0</v>
      </c>
      <c r="AR34" s="21">
        <f t="shared" si="20"/>
        <v>0</v>
      </c>
      <c r="AS34" s="27">
        <f t="shared" si="21"/>
        <v>0</v>
      </c>
      <c r="AT34" s="27">
        <f t="shared" si="22"/>
        <v>0</v>
      </c>
      <c r="AU34" s="27">
        <f t="shared" si="23"/>
        <v>0</v>
      </c>
      <c r="AV34" s="27">
        <f t="shared" si="24"/>
        <v>0</v>
      </c>
      <c r="AW34" s="27">
        <f t="shared" si="25"/>
        <v>0</v>
      </c>
      <c r="AX34" s="27">
        <f t="shared" si="26"/>
        <v>0</v>
      </c>
      <c r="AY34" s="27">
        <f t="shared" si="27"/>
        <v>0</v>
      </c>
      <c r="AZ34" s="33">
        <f t="shared" si="28"/>
        <v>0</v>
      </c>
      <c r="BA34" s="6"/>
      <c r="BB34" s="6"/>
      <c r="BC34" s="6"/>
      <c r="BD34" s="15"/>
      <c r="BE34" s="6"/>
      <c r="BF34" s="6"/>
      <c r="BG34">
        <v>12368</v>
      </c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</row>
    <row r="35" spans="1:76" ht="12.75" customHeight="1">
      <c r="A35" s="19">
        <f>IF('СПИСОК КЛАССА'!I31=4,1,0)</f>
        <v>0</v>
      </c>
      <c r="B35" s="162">
        <v>20</v>
      </c>
      <c r="C35" s="163">
        <f>IF(NOT(ISBLANK('СПИСОК КЛАССА'!B31)),'СПИСОК КЛАССА'!B31,"")</f>
        <v>20</v>
      </c>
      <c r="D35" s="163">
        <f>IF(NOT(ISBLANK('СПИСОК КЛАССА'!C31)),IF($A35=1,'СПИСОК КЛАССА'!C31,"УЧЕНИК НЕ ВЫПОЛНЯЛ РАБОТУ"),"")</f>
      </c>
      <c r="E35" s="163">
        <v>2</v>
      </c>
      <c r="F35" s="159"/>
      <c r="G35" s="159"/>
      <c r="H35" s="160"/>
      <c r="I35" s="159"/>
      <c r="J35" s="159"/>
      <c r="K35" s="160"/>
      <c r="L35" s="160"/>
      <c r="M35" s="161"/>
      <c r="N35" s="161"/>
      <c r="O35" s="161"/>
      <c r="P35" s="161"/>
      <c r="Q35" s="161"/>
      <c r="R35" s="160"/>
      <c r="S35" s="160"/>
      <c r="T35" s="160"/>
      <c r="U35" s="160"/>
      <c r="V35" s="161"/>
      <c r="W35" s="161"/>
      <c r="X35" s="160"/>
      <c r="Y35" s="160"/>
      <c r="Z35" s="160"/>
      <c r="AA35" s="160"/>
      <c r="AB35" s="181">
        <f t="shared" si="4"/>
      </c>
      <c r="AC35" s="182">
        <f t="shared" si="5"/>
      </c>
      <c r="AD35" s="24">
        <f t="shared" si="6"/>
        <v>0</v>
      </c>
      <c r="AE35" s="21">
        <f t="shared" si="7"/>
        <v>0</v>
      </c>
      <c r="AF35" s="27">
        <f t="shared" si="8"/>
        <v>0</v>
      </c>
      <c r="AG35" s="21">
        <f t="shared" si="9"/>
        <v>0</v>
      </c>
      <c r="AH35" s="21">
        <f t="shared" si="10"/>
        <v>0</v>
      </c>
      <c r="AI35" s="27">
        <f t="shared" si="11"/>
        <v>0</v>
      </c>
      <c r="AJ35" s="21">
        <f t="shared" si="12"/>
        <v>0</v>
      </c>
      <c r="AK35" s="21">
        <f t="shared" si="13"/>
        <v>0</v>
      </c>
      <c r="AL35" s="27">
        <f t="shared" si="14"/>
        <v>0</v>
      </c>
      <c r="AM35" s="21">
        <f t="shared" si="15"/>
        <v>0</v>
      </c>
      <c r="AN35" s="21">
        <f t="shared" si="16"/>
        <v>0</v>
      </c>
      <c r="AO35" s="21">
        <f t="shared" si="17"/>
        <v>0</v>
      </c>
      <c r="AP35" s="27">
        <f t="shared" si="18"/>
        <v>0</v>
      </c>
      <c r="AQ35" s="27">
        <f t="shared" si="19"/>
        <v>0</v>
      </c>
      <c r="AR35" s="21">
        <f t="shared" si="20"/>
        <v>0</v>
      </c>
      <c r="AS35" s="27">
        <f t="shared" si="21"/>
        <v>0</v>
      </c>
      <c r="AT35" s="27">
        <f t="shared" si="22"/>
        <v>0</v>
      </c>
      <c r="AU35" s="27">
        <f t="shared" si="23"/>
        <v>0</v>
      </c>
      <c r="AV35" s="27">
        <f t="shared" si="24"/>
        <v>0</v>
      </c>
      <c r="AW35" s="27">
        <f t="shared" si="25"/>
        <v>0</v>
      </c>
      <c r="AX35" s="27">
        <f t="shared" si="26"/>
        <v>0</v>
      </c>
      <c r="AY35" s="27">
        <f t="shared" si="27"/>
        <v>0</v>
      </c>
      <c r="AZ35" s="33">
        <f t="shared" si="28"/>
        <v>0</v>
      </c>
      <c r="BA35" s="6"/>
      <c r="BB35" s="6"/>
      <c r="BC35" s="6"/>
      <c r="BD35" s="15"/>
      <c r="BE35" s="6"/>
      <c r="BF35" s="6"/>
      <c r="BG35">
        <v>1237</v>
      </c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</row>
    <row r="36" spans="1:76" ht="12.75" customHeight="1">
      <c r="A36" s="19">
        <f>IF('СПИСОК КЛАССА'!I32=4,1,0)</f>
        <v>0</v>
      </c>
      <c r="B36" s="162">
        <v>21</v>
      </c>
      <c r="C36" s="163">
        <f>IF(NOT(ISBLANK('СПИСОК КЛАССА'!B32)),'СПИСОК КЛАССА'!B32,"")</f>
        <v>21</v>
      </c>
      <c r="D36" s="163">
        <f>IF(NOT(ISBLANK('СПИСОК КЛАССА'!C32)),IF($A36=1,'СПИСОК КЛАССА'!C32,"УЧЕНИК НЕ ВЫПОЛНЯЛ РАБОТУ"),"")</f>
      </c>
      <c r="E36" s="163">
        <v>2</v>
      </c>
      <c r="F36" s="159"/>
      <c r="G36" s="159"/>
      <c r="H36" s="160"/>
      <c r="I36" s="159"/>
      <c r="J36" s="159"/>
      <c r="K36" s="160"/>
      <c r="L36" s="160"/>
      <c r="M36" s="161"/>
      <c r="N36" s="161"/>
      <c r="O36" s="161"/>
      <c r="P36" s="161"/>
      <c r="Q36" s="161"/>
      <c r="R36" s="160"/>
      <c r="S36" s="160"/>
      <c r="T36" s="160"/>
      <c r="U36" s="160"/>
      <c r="V36" s="161"/>
      <c r="W36" s="161"/>
      <c r="X36" s="160"/>
      <c r="Y36" s="160"/>
      <c r="Z36" s="160"/>
      <c r="AA36" s="160"/>
      <c r="AB36" s="181">
        <f t="shared" si="4"/>
      </c>
      <c r="AC36" s="182">
        <f t="shared" si="5"/>
      </c>
      <c r="AD36" s="24">
        <f t="shared" si="6"/>
        <v>0</v>
      </c>
      <c r="AE36" s="21">
        <f t="shared" si="7"/>
        <v>0</v>
      </c>
      <c r="AF36" s="27">
        <f t="shared" si="8"/>
        <v>0</v>
      </c>
      <c r="AG36" s="21">
        <f t="shared" si="9"/>
        <v>0</v>
      </c>
      <c r="AH36" s="21">
        <f t="shared" si="10"/>
        <v>0</v>
      </c>
      <c r="AI36" s="27">
        <f t="shared" si="11"/>
        <v>0</v>
      </c>
      <c r="AJ36" s="21">
        <f t="shared" si="12"/>
        <v>0</v>
      </c>
      <c r="AK36" s="21">
        <f t="shared" si="13"/>
        <v>0</v>
      </c>
      <c r="AL36" s="27">
        <f t="shared" si="14"/>
        <v>0</v>
      </c>
      <c r="AM36" s="21">
        <f t="shared" si="15"/>
        <v>0</v>
      </c>
      <c r="AN36" s="21">
        <f t="shared" si="16"/>
        <v>0</v>
      </c>
      <c r="AO36" s="21">
        <f t="shared" si="17"/>
        <v>0</v>
      </c>
      <c r="AP36" s="27">
        <f t="shared" si="18"/>
        <v>0</v>
      </c>
      <c r="AQ36" s="27">
        <f t="shared" si="19"/>
        <v>0</v>
      </c>
      <c r="AR36" s="21">
        <f t="shared" si="20"/>
        <v>0</v>
      </c>
      <c r="AS36" s="27">
        <f t="shared" si="21"/>
        <v>0</v>
      </c>
      <c r="AT36" s="27">
        <f t="shared" si="22"/>
        <v>0</v>
      </c>
      <c r="AU36" s="27">
        <f t="shared" si="23"/>
        <v>0</v>
      </c>
      <c r="AV36" s="27">
        <f t="shared" si="24"/>
        <v>0</v>
      </c>
      <c r="AW36" s="27">
        <f t="shared" si="25"/>
        <v>0</v>
      </c>
      <c r="AX36" s="27">
        <f t="shared" si="26"/>
        <v>0</v>
      </c>
      <c r="AY36" s="27">
        <f t="shared" si="27"/>
        <v>0</v>
      </c>
      <c r="AZ36" s="33">
        <f t="shared" si="28"/>
        <v>0</v>
      </c>
      <c r="BA36" s="6"/>
      <c r="BB36" s="6"/>
      <c r="BC36" s="6"/>
      <c r="BD36" s="15"/>
      <c r="BE36" s="6"/>
      <c r="BF36" s="6"/>
      <c r="BG36">
        <v>12378</v>
      </c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</row>
    <row r="37" spans="1:76" ht="12.75" customHeight="1">
      <c r="A37" s="19">
        <f>IF('СПИСОК КЛАССА'!I33=4,1,0)</f>
        <v>0</v>
      </c>
      <c r="B37" s="162">
        <v>22</v>
      </c>
      <c r="C37" s="163">
        <f>IF(NOT(ISBLANK('СПИСОК КЛАССА'!B33)),'СПИСОК КЛАССА'!B33,"")</f>
        <v>22</v>
      </c>
      <c r="D37" s="163">
        <f>IF(NOT(ISBLANK('СПИСОК КЛАССА'!C33)),IF($A37=1,'СПИСОК КЛАССА'!C33,"УЧЕНИК НЕ ВЫПОЛНЯЛ РАБОТУ"),"")</f>
      </c>
      <c r="E37" s="163">
        <v>2</v>
      </c>
      <c r="F37" s="159"/>
      <c r="G37" s="159"/>
      <c r="H37" s="160"/>
      <c r="I37" s="159"/>
      <c r="J37" s="159"/>
      <c r="K37" s="160"/>
      <c r="L37" s="160"/>
      <c r="M37" s="161"/>
      <c r="N37" s="161"/>
      <c r="O37" s="161"/>
      <c r="P37" s="161"/>
      <c r="Q37" s="161"/>
      <c r="R37" s="160"/>
      <c r="S37" s="160"/>
      <c r="T37" s="160"/>
      <c r="U37" s="160"/>
      <c r="V37" s="161"/>
      <c r="W37" s="161"/>
      <c r="X37" s="160"/>
      <c r="Y37" s="160"/>
      <c r="Z37" s="160"/>
      <c r="AA37" s="160"/>
      <c r="AB37" s="181">
        <f t="shared" si="4"/>
      </c>
      <c r="AC37" s="182">
        <f t="shared" si="5"/>
      </c>
      <c r="AD37" s="24">
        <f t="shared" si="6"/>
        <v>0</v>
      </c>
      <c r="AE37" s="21">
        <f t="shared" si="7"/>
        <v>0</v>
      </c>
      <c r="AF37" s="27">
        <f t="shared" si="8"/>
        <v>0</v>
      </c>
      <c r="AG37" s="21">
        <f t="shared" si="9"/>
        <v>0</v>
      </c>
      <c r="AH37" s="21">
        <f t="shared" si="10"/>
        <v>0</v>
      </c>
      <c r="AI37" s="27">
        <f t="shared" si="11"/>
        <v>0</v>
      </c>
      <c r="AJ37" s="21">
        <f t="shared" si="12"/>
        <v>0</v>
      </c>
      <c r="AK37" s="21">
        <f t="shared" si="13"/>
        <v>0</v>
      </c>
      <c r="AL37" s="27">
        <f t="shared" si="14"/>
        <v>0</v>
      </c>
      <c r="AM37" s="21">
        <f t="shared" si="15"/>
        <v>0</v>
      </c>
      <c r="AN37" s="21">
        <f t="shared" si="16"/>
        <v>0</v>
      </c>
      <c r="AO37" s="21">
        <f t="shared" si="17"/>
        <v>0</v>
      </c>
      <c r="AP37" s="27">
        <f t="shared" si="18"/>
        <v>0</v>
      </c>
      <c r="AQ37" s="27">
        <f t="shared" si="19"/>
        <v>0</v>
      </c>
      <c r="AR37" s="21">
        <f t="shared" si="20"/>
        <v>0</v>
      </c>
      <c r="AS37" s="27">
        <f t="shared" si="21"/>
        <v>0</v>
      </c>
      <c r="AT37" s="27">
        <f t="shared" si="22"/>
        <v>0</v>
      </c>
      <c r="AU37" s="27">
        <f t="shared" si="23"/>
        <v>0</v>
      </c>
      <c r="AV37" s="27">
        <f t="shared" si="24"/>
        <v>0</v>
      </c>
      <c r="AW37" s="27">
        <f t="shared" si="25"/>
        <v>0</v>
      </c>
      <c r="AX37" s="27">
        <f t="shared" si="26"/>
        <v>0</v>
      </c>
      <c r="AY37" s="27">
        <f t="shared" si="27"/>
        <v>0</v>
      </c>
      <c r="AZ37" s="33">
        <f t="shared" si="28"/>
        <v>0</v>
      </c>
      <c r="BA37" s="6"/>
      <c r="BB37" s="6"/>
      <c r="BC37" s="6"/>
      <c r="BD37" s="15"/>
      <c r="BE37" s="6"/>
      <c r="BF37" s="6"/>
      <c r="BG37">
        <v>1238</v>
      </c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</row>
    <row r="38" spans="1:76" ht="12.75" customHeight="1">
      <c r="A38" s="19">
        <f>IF('СПИСОК КЛАССА'!I34=4,1,0)</f>
        <v>0</v>
      </c>
      <c r="B38" s="162">
        <v>23</v>
      </c>
      <c r="C38" s="163">
        <f>IF(NOT(ISBLANK('СПИСОК КЛАССА'!B34)),'СПИСОК КЛАССА'!B34,"")</f>
      </c>
      <c r="D38" s="163">
        <f>IF(NOT(ISBLANK('СПИСОК КЛАССА'!C34)),IF($A38=1,'СПИСОК КЛАССА'!C34,"УЧЕНИК НЕ ВЫПОЛНЯЛ РАБОТУ"),"")</f>
      </c>
      <c r="E38" s="163">
        <v>2</v>
      </c>
      <c r="F38" s="159"/>
      <c r="G38" s="159"/>
      <c r="H38" s="160"/>
      <c r="I38" s="159"/>
      <c r="J38" s="159"/>
      <c r="K38" s="160"/>
      <c r="L38" s="160"/>
      <c r="M38" s="161"/>
      <c r="N38" s="161"/>
      <c r="O38" s="161"/>
      <c r="P38" s="161"/>
      <c r="Q38" s="161"/>
      <c r="R38" s="160"/>
      <c r="S38" s="160"/>
      <c r="T38" s="160"/>
      <c r="U38" s="160"/>
      <c r="V38" s="161"/>
      <c r="W38" s="161"/>
      <c r="X38" s="160"/>
      <c r="Y38" s="160"/>
      <c r="Z38" s="160"/>
      <c r="AA38" s="160"/>
      <c r="AB38" s="181">
        <f t="shared" si="4"/>
      </c>
      <c r="AC38" s="182">
        <f t="shared" si="5"/>
      </c>
      <c r="AD38" s="24">
        <f t="shared" si="6"/>
        <v>0</v>
      </c>
      <c r="AE38" s="21">
        <f t="shared" si="7"/>
        <v>0</v>
      </c>
      <c r="AF38" s="27">
        <f t="shared" si="8"/>
        <v>0</v>
      </c>
      <c r="AG38" s="21">
        <f t="shared" si="9"/>
        <v>0</v>
      </c>
      <c r="AH38" s="21">
        <f t="shared" si="10"/>
        <v>0</v>
      </c>
      <c r="AI38" s="27">
        <f t="shared" si="11"/>
        <v>0</v>
      </c>
      <c r="AJ38" s="21">
        <f t="shared" si="12"/>
        <v>0</v>
      </c>
      <c r="AK38" s="21">
        <f t="shared" si="13"/>
        <v>0</v>
      </c>
      <c r="AL38" s="27">
        <f t="shared" si="14"/>
        <v>0</v>
      </c>
      <c r="AM38" s="21">
        <f t="shared" si="15"/>
        <v>0</v>
      </c>
      <c r="AN38" s="21">
        <f t="shared" si="16"/>
        <v>0</v>
      </c>
      <c r="AO38" s="21">
        <f t="shared" si="17"/>
        <v>0</v>
      </c>
      <c r="AP38" s="27">
        <f t="shared" si="18"/>
        <v>0</v>
      </c>
      <c r="AQ38" s="27">
        <f t="shared" si="19"/>
        <v>0</v>
      </c>
      <c r="AR38" s="21">
        <f t="shared" si="20"/>
        <v>0</v>
      </c>
      <c r="AS38" s="27">
        <f t="shared" si="21"/>
        <v>0</v>
      </c>
      <c r="AT38" s="27">
        <f t="shared" si="22"/>
        <v>0</v>
      </c>
      <c r="AU38" s="27">
        <f t="shared" si="23"/>
        <v>0</v>
      </c>
      <c r="AV38" s="27">
        <f t="shared" si="24"/>
        <v>0</v>
      </c>
      <c r="AW38" s="27">
        <f t="shared" si="25"/>
        <v>0</v>
      </c>
      <c r="AX38" s="27">
        <f t="shared" si="26"/>
        <v>0</v>
      </c>
      <c r="AY38" s="27">
        <f t="shared" si="27"/>
        <v>0</v>
      </c>
      <c r="AZ38" s="33">
        <f t="shared" si="28"/>
        <v>0</v>
      </c>
      <c r="BA38" s="6"/>
      <c r="BB38" s="6"/>
      <c r="BC38" s="6"/>
      <c r="BD38" s="15"/>
      <c r="BE38" s="6"/>
      <c r="BF38" s="6"/>
      <c r="BG38">
        <v>124</v>
      </c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</row>
    <row r="39" spans="1:76" ht="12.75" customHeight="1">
      <c r="A39" s="19">
        <f>IF('СПИСОК КЛАССА'!I35=4,1,0)</f>
        <v>0</v>
      </c>
      <c r="B39" s="162">
        <v>24</v>
      </c>
      <c r="C39" s="163">
        <f>IF(NOT(ISBLANK('СПИСОК КЛАССА'!B35)),'СПИСОК КЛАССА'!B35,"")</f>
      </c>
      <c r="D39" s="163">
        <f>IF(NOT(ISBLANK('СПИСОК КЛАССА'!C35)),IF($A39=1,'СПИСОК КЛАССА'!C35,"УЧЕНИК НЕ ВЫПОЛНЯЛ РАБОТУ"),"")</f>
      </c>
      <c r="E39" s="163">
        <v>2</v>
      </c>
      <c r="F39" s="159"/>
      <c r="G39" s="159"/>
      <c r="H39" s="160"/>
      <c r="I39" s="159"/>
      <c r="J39" s="159"/>
      <c r="K39" s="160"/>
      <c r="L39" s="160"/>
      <c r="M39" s="161"/>
      <c r="N39" s="161"/>
      <c r="O39" s="161"/>
      <c r="P39" s="161"/>
      <c r="Q39" s="161"/>
      <c r="R39" s="160"/>
      <c r="S39" s="160"/>
      <c r="T39" s="160"/>
      <c r="U39" s="160"/>
      <c r="V39" s="161"/>
      <c r="W39" s="161"/>
      <c r="X39" s="160"/>
      <c r="Y39" s="160"/>
      <c r="Z39" s="160"/>
      <c r="AA39" s="160"/>
      <c r="AB39" s="181">
        <f t="shared" si="4"/>
      </c>
      <c r="AC39" s="182">
        <f t="shared" si="5"/>
      </c>
      <c r="AD39" s="24">
        <f t="shared" si="6"/>
        <v>0</v>
      </c>
      <c r="AE39" s="21">
        <f t="shared" si="7"/>
        <v>0</v>
      </c>
      <c r="AF39" s="27">
        <f t="shared" si="8"/>
        <v>0</v>
      </c>
      <c r="AG39" s="21">
        <f t="shared" si="9"/>
        <v>0</v>
      </c>
      <c r="AH39" s="21">
        <f t="shared" si="10"/>
        <v>0</v>
      </c>
      <c r="AI39" s="27">
        <f t="shared" si="11"/>
        <v>0</v>
      </c>
      <c r="AJ39" s="21">
        <f t="shared" si="12"/>
        <v>0</v>
      </c>
      <c r="AK39" s="21">
        <f t="shared" si="13"/>
        <v>0</v>
      </c>
      <c r="AL39" s="27">
        <f t="shared" si="14"/>
        <v>0</v>
      </c>
      <c r="AM39" s="21">
        <f t="shared" si="15"/>
        <v>0</v>
      </c>
      <c r="AN39" s="21">
        <f t="shared" si="16"/>
        <v>0</v>
      </c>
      <c r="AO39" s="21">
        <f t="shared" si="17"/>
        <v>0</v>
      </c>
      <c r="AP39" s="27">
        <f t="shared" si="18"/>
        <v>0</v>
      </c>
      <c r="AQ39" s="27">
        <f t="shared" si="19"/>
        <v>0</v>
      </c>
      <c r="AR39" s="21">
        <f t="shared" si="20"/>
        <v>0</v>
      </c>
      <c r="AS39" s="27">
        <f t="shared" si="21"/>
        <v>0</v>
      </c>
      <c r="AT39" s="27">
        <f t="shared" si="22"/>
        <v>0</v>
      </c>
      <c r="AU39" s="27">
        <f t="shared" si="23"/>
        <v>0</v>
      </c>
      <c r="AV39" s="27">
        <f t="shared" si="24"/>
        <v>0</v>
      </c>
      <c r="AW39" s="27">
        <f t="shared" si="25"/>
        <v>0</v>
      </c>
      <c r="AX39" s="27">
        <f t="shared" si="26"/>
        <v>0</v>
      </c>
      <c r="AY39" s="27">
        <f t="shared" si="27"/>
        <v>0</v>
      </c>
      <c r="AZ39" s="33">
        <f t="shared" si="28"/>
        <v>0</v>
      </c>
      <c r="BA39" s="6"/>
      <c r="BB39" s="6"/>
      <c r="BC39" s="6"/>
      <c r="BD39" s="15"/>
      <c r="BE39" s="6"/>
      <c r="BF39" s="6"/>
      <c r="BG39">
        <v>1245</v>
      </c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</row>
    <row r="40" spans="1:76" ht="12.75" customHeight="1">
      <c r="A40" s="19">
        <f>IF('СПИСОК КЛАССА'!I36=4,1,0)</f>
        <v>0</v>
      </c>
      <c r="B40" s="162">
        <v>25</v>
      </c>
      <c r="C40" s="163">
        <f>IF(NOT(ISBLANK('СПИСОК КЛАССА'!B36)),'СПИСОК КЛАССА'!B36,"")</f>
      </c>
      <c r="D40" s="163">
        <f>IF(NOT(ISBLANK('СПИСОК КЛАССА'!C36)),IF($A40=1,'СПИСОК КЛАССА'!C36,"УЧЕНИК НЕ ВЫПОЛНЯЛ РАБОТУ"),"")</f>
      </c>
      <c r="E40" s="163">
        <v>2</v>
      </c>
      <c r="F40" s="159"/>
      <c r="G40" s="159"/>
      <c r="H40" s="160"/>
      <c r="I40" s="159"/>
      <c r="J40" s="159"/>
      <c r="K40" s="160"/>
      <c r="L40" s="160"/>
      <c r="M40" s="161"/>
      <c r="N40" s="161"/>
      <c r="O40" s="161"/>
      <c r="P40" s="161"/>
      <c r="Q40" s="161"/>
      <c r="R40" s="160"/>
      <c r="S40" s="160"/>
      <c r="T40" s="160"/>
      <c r="U40" s="160"/>
      <c r="V40" s="161"/>
      <c r="W40" s="161"/>
      <c r="X40" s="160"/>
      <c r="Y40" s="160"/>
      <c r="Z40" s="160"/>
      <c r="AA40" s="160"/>
      <c r="AB40" s="181">
        <f t="shared" si="4"/>
      </c>
      <c r="AC40" s="182">
        <f t="shared" si="5"/>
      </c>
      <c r="AD40" s="24">
        <f t="shared" si="6"/>
        <v>0</v>
      </c>
      <c r="AE40" s="21">
        <f t="shared" si="7"/>
        <v>0</v>
      </c>
      <c r="AF40" s="27">
        <f t="shared" si="8"/>
        <v>0</v>
      </c>
      <c r="AG40" s="21">
        <f t="shared" si="9"/>
        <v>0</v>
      </c>
      <c r="AH40" s="21">
        <f t="shared" si="10"/>
        <v>0</v>
      </c>
      <c r="AI40" s="27">
        <f t="shared" si="11"/>
        <v>0</v>
      </c>
      <c r="AJ40" s="21">
        <f t="shared" si="12"/>
        <v>0</v>
      </c>
      <c r="AK40" s="21">
        <f t="shared" si="13"/>
        <v>0</v>
      </c>
      <c r="AL40" s="27">
        <f t="shared" si="14"/>
        <v>0</v>
      </c>
      <c r="AM40" s="21">
        <f t="shared" si="15"/>
        <v>0</v>
      </c>
      <c r="AN40" s="21">
        <f t="shared" si="16"/>
        <v>0</v>
      </c>
      <c r="AO40" s="21">
        <f t="shared" si="17"/>
        <v>0</v>
      </c>
      <c r="AP40" s="27">
        <f t="shared" si="18"/>
        <v>0</v>
      </c>
      <c r="AQ40" s="27">
        <f t="shared" si="19"/>
        <v>0</v>
      </c>
      <c r="AR40" s="21">
        <f t="shared" si="20"/>
        <v>0</v>
      </c>
      <c r="AS40" s="27">
        <f t="shared" si="21"/>
        <v>0</v>
      </c>
      <c r="AT40" s="27">
        <f t="shared" si="22"/>
        <v>0</v>
      </c>
      <c r="AU40" s="27">
        <f t="shared" si="23"/>
        <v>0</v>
      </c>
      <c r="AV40" s="27">
        <f t="shared" si="24"/>
        <v>0</v>
      </c>
      <c r="AW40" s="27">
        <f t="shared" si="25"/>
        <v>0</v>
      </c>
      <c r="AX40" s="27">
        <f t="shared" si="26"/>
        <v>0</v>
      </c>
      <c r="AY40" s="27">
        <f t="shared" si="27"/>
        <v>0</v>
      </c>
      <c r="AZ40" s="33">
        <f t="shared" si="28"/>
        <v>0</v>
      </c>
      <c r="BA40" s="6"/>
      <c r="BB40" s="6"/>
      <c r="BC40" s="6"/>
      <c r="BD40" s="15"/>
      <c r="BE40" s="6"/>
      <c r="BF40" s="6"/>
      <c r="BG40">
        <v>12456</v>
      </c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</row>
    <row r="41" spans="1:76" ht="12.75" customHeight="1">
      <c r="A41" s="19">
        <f>IF('СПИСОК КЛАССА'!I37=4,1,0)</f>
        <v>0</v>
      </c>
      <c r="B41" s="162">
        <v>26</v>
      </c>
      <c r="C41" s="163">
        <f>IF(NOT(ISBLANK('СПИСОК КЛАССА'!B37)),'СПИСОК КЛАССА'!B37,"")</f>
      </c>
      <c r="D41" s="163">
        <f>IF(NOT(ISBLANK('СПИСОК КЛАССА'!C37)),IF($A41=1,'СПИСОК КЛАССА'!C37,"УЧЕНИК НЕ ВЫПОЛНЯЛ РАБОТУ"),"")</f>
      </c>
      <c r="E41" s="163">
        <v>2</v>
      </c>
      <c r="F41" s="159"/>
      <c r="G41" s="159"/>
      <c r="H41" s="160"/>
      <c r="I41" s="159"/>
      <c r="J41" s="159"/>
      <c r="K41" s="160"/>
      <c r="L41" s="160"/>
      <c r="M41" s="161"/>
      <c r="N41" s="161"/>
      <c r="O41" s="161"/>
      <c r="P41" s="161"/>
      <c r="Q41" s="161"/>
      <c r="R41" s="160"/>
      <c r="S41" s="160"/>
      <c r="T41" s="160"/>
      <c r="U41" s="160"/>
      <c r="V41" s="161"/>
      <c r="W41" s="161"/>
      <c r="X41" s="160"/>
      <c r="Y41" s="160"/>
      <c r="Z41" s="160"/>
      <c r="AA41" s="160"/>
      <c r="AB41" s="181">
        <f t="shared" si="4"/>
      </c>
      <c r="AC41" s="182">
        <f t="shared" si="5"/>
      </c>
      <c r="AD41" s="24">
        <f t="shared" si="6"/>
        <v>0</v>
      </c>
      <c r="AE41" s="21">
        <f t="shared" si="7"/>
        <v>0</v>
      </c>
      <c r="AF41" s="27">
        <f t="shared" si="8"/>
        <v>0</v>
      </c>
      <c r="AG41" s="21">
        <f t="shared" si="9"/>
        <v>0</v>
      </c>
      <c r="AH41" s="21">
        <f t="shared" si="10"/>
        <v>0</v>
      </c>
      <c r="AI41" s="27">
        <f t="shared" si="11"/>
        <v>0</v>
      </c>
      <c r="AJ41" s="21">
        <f t="shared" si="12"/>
        <v>0</v>
      </c>
      <c r="AK41" s="21">
        <f t="shared" si="13"/>
        <v>0</v>
      </c>
      <c r="AL41" s="27">
        <f t="shared" si="14"/>
        <v>0</v>
      </c>
      <c r="AM41" s="21">
        <f t="shared" si="15"/>
        <v>0</v>
      </c>
      <c r="AN41" s="21">
        <f t="shared" si="16"/>
        <v>0</v>
      </c>
      <c r="AO41" s="21">
        <f t="shared" si="17"/>
        <v>0</v>
      </c>
      <c r="AP41" s="27">
        <f t="shared" si="18"/>
        <v>0</v>
      </c>
      <c r="AQ41" s="27">
        <f t="shared" si="19"/>
        <v>0</v>
      </c>
      <c r="AR41" s="21">
        <f t="shared" si="20"/>
        <v>0</v>
      </c>
      <c r="AS41" s="27">
        <f t="shared" si="21"/>
        <v>0</v>
      </c>
      <c r="AT41" s="27">
        <f t="shared" si="22"/>
        <v>0</v>
      </c>
      <c r="AU41" s="27">
        <f t="shared" si="23"/>
        <v>0</v>
      </c>
      <c r="AV41" s="27">
        <f t="shared" si="24"/>
        <v>0</v>
      </c>
      <c r="AW41" s="27">
        <f t="shared" si="25"/>
        <v>0</v>
      </c>
      <c r="AX41" s="27">
        <f t="shared" si="26"/>
        <v>0</v>
      </c>
      <c r="AY41" s="27">
        <f t="shared" si="27"/>
        <v>0</v>
      </c>
      <c r="AZ41" s="33">
        <f t="shared" si="28"/>
        <v>0</v>
      </c>
      <c r="BA41" s="6"/>
      <c r="BB41" s="6"/>
      <c r="BC41" s="6"/>
      <c r="BD41" s="15"/>
      <c r="BE41" s="6"/>
      <c r="BF41" s="6"/>
      <c r="BG41">
        <v>124567</v>
      </c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</row>
    <row r="42" spans="1:76" ht="12.75" customHeight="1">
      <c r="A42" s="19">
        <f>IF('СПИСОК КЛАССА'!I38=4,1,0)</f>
        <v>0</v>
      </c>
      <c r="B42" s="162">
        <v>27</v>
      </c>
      <c r="C42" s="163">
        <f>IF(NOT(ISBLANK('СПИСОК КЛАССА'!B38)),'СПИСОК КЛАССА'!B38,"")</f>
      </c>
      <c r="D42" s="163">
        <f>IF(NOT(ISBLANK('СПИСОК КЛАССА'!C38)),IF($A42=1,'СПИСОК КЛАССА'!C38,"УЧЕНИК НЕ ВЫПОЛНЯЛ РАБОТУ"),"")</f>
      </c>
      <c r="E42" s="163">
        <v>2</v>
      </c>
      <c r="F42" s="159"/>
      <c r="G42" s="159"/>
      <c r="H42" s="160"/>
      <c r="I42" s="159"/>
      <c r="J42" s="159"/>
      <c r="K42" s="160"/>
      <c r="L42" s="160"/>
      <c r="M42" s="161"/>
      <c r="N42" s="161"/>
      <c r="O42" s="161"/>
      <c r="P42" s="161"/>
      <c r="Q42" s="161"/>
      <c r="R42" s="160"/>
      <c r="S42" s="160"/>
      <c r="T42" s="160"/>
      <c r="U42" s="160"/>
      <c r="V42" s="161"/>
      <c r="W42" s="161"/>
      <c r="X42" s="160"/>
      <c r="Y42" s="160"/>
      <c r="Z42" s="160"/>
      <c r="AA42" s="160"/>
      <c r="AB42" s="181">
        <f t="shared" si="4"/>
      </c>
      <c r="AC42" s="182">
        <f t="shared" si="5"/>
      </c>
      <c r="AD42" s="24">
        <f t="shared" si="6"/>
        <v>0</v>
      </c>
      <c r="AE42" s="21">
        <f t="shared" si="7"/>
        <v>0</v>
      </c>
      <c r="AF42" s="27">
        <f t="shared" si="8"/>
        <v>0</v>
      </c>
      <c r="AG42" s="21">
        <f t="shared" si="9"/>
        <v>0</v>
      </c>
      <c r="AH42" s="21">
        <f t="shared" si="10"/>
        <v>0</v>
      </c>
      <c r="AI42" s="27">
        <f t="shared" si="11"/>
        <v>0</v>
      </c>
      <c r="AJ42" s="21">
        <f t="shared" si="12"/>
        <v>0</v>
      </c>
      <c r="AK42" s="21">
        <f t="shared" si="13"/>
        <v>0</v>
      </c>
      <c r="AL42" s="27">
        <f t="shared" si="14"/>
        <v>0</v>
      </c>
      <c r="AM42" s="21">
        <f t="shared" si="15"/>
        <v>0</v>
      </c>
      <c r="AN42" s="21">
        <f t="shared" si="16"/>
        <v>0</v>
      </c>
      <c r="AO42" s="21">
        <f t="shared" si="17"/>
        <v>0</v>
      </c>
      <c r="AP42" s="27">
        <f t="shared" si="18"/>
        <v>0</v>
      </c>
      <c r="AQ42" s="27">
        <f t="shared" si="19"/>
        <v>0</v>
      </c>
      <c r="AR42" s="21">
        <f t="shared" si="20"/>
        <v>0</v>
      </c>
      <c r="AS42" s="27">
        <f t="shared" si="21"/>
        <v>0</v>
      </c>
      <c r="AT42" s="27">
        <f t="shared" si="22"/>
        <v>0</v>
      </c>
      <c r="AU42" s="27">
        <f t="shared" si="23"/>
        <v>0</v>
      </c>
      <c r="AV42" s="27">
        <f t="shared" si="24"/>
        <v>0</v>
      </c>
      <c r="AW42" s="27">
        <f t="shared" si="25"/>
        <v>0</v>
      </c>
      <c r="AX42" s="27">
        <f t="shared" si="26"/>
        <v>0</v>
      </c>
      <c r="AY42" s="27">
        <f t="shared" si="27"/>
        <v>0</v>
      </c>
      <c r="AZ42" s="33">
        <f t="shared" si="28"/>
        <v>0</v>
      </c>
      <c r="BA42" s="6"/>
      <c r="BB42" s="6"/>
      <c r="BC42" s="6"/>
      <c r="BD42" s="15"/>
      <c r="BE42" s="6"/>
      <c r="BF42" s="6"/>
      <c r="BG42">
        <v>1245678</v>
      </c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</row>
    <row r="43" spans="1:76" ht="12.75" customHeight="1">
      <c r="A43" s="19">
        <f>IF('СПИСОК КЛАССА'!I39=4,1,0)</f>
        <v>0</v>
      </c>
      <c r="B43" s="162">
        <v>28</v>
      </c>
      <c r="C43" s="163">
        <f>IF(NOT(ISBLANK('СПИСОК КЛАССА'!B39)),'СПИСОК КЛАССА'!B39,"")</f>
      </c>
      <c r="D43" s="163">
        <f>IF(NOT(ISBLANK('СПИСОК КЛАССА'!C39)),IF($A43=1,'СПИСОК КЛАССА'!C39,"УЧЕНИК НЕ ВЫПОЛНЯЛ РАБОТУ"),"")</f>
      </c>
      <c r="E43" s="163">
        <v>2</v>
      </c>
      <c r="F43" s="159"/>
      <c r="G43" s="159"/>
      <c r="H43" s="160"/>
      <c r="I43" s="159"/>
      <c r="J43" s="159"/>
      <c r="K43" s="160"/>
      <c r="L43" s="160"/>
      <c r="M43" s="161"/>
      <c r="N43" s="161"/>
      <c r="O43" s="161"/>
      <c r="P43" s="161"/>
      <c r="Q43" s="161"/>
      <c r="R43" s="160"/>
      <c r="S43" s="160"/>
      <c r="T43" s="160"/>
      <c r="U43" s="160"/>
      <c r="V43" s="161"/>
      <c r="W43" s="161"/>
      <c r="X43" s="160"/>
      <c r="Y43" s="160"/>
      <c r="Z43" s="160"/>
      <c r="AA43" s="160"/>
      <c r="AB43" s="181">
        <f t="shared" si="4"/>
      </c>
      <c r="AC43" s="182">
        <f t="shared" si="5"/>
      </c>
      <c r="AD43" s="24">
        <f t="shared" si="6"/>
        <v>0</v>
      </c>
      <c r="AE43" s="21">
        <f t="shared" si="7"/>
        <v>0</v>
      </c>
      <c r="AF43" s="27">
        <f t="shared" si="8"/>
        <v>0</v>
      </c>
      <c r="AG43" s="21">
        <f t="shared" si="9"/>
        <v>0</v>
      </c>
      <c r="AH43" s="21">
        <f t="shared" si="10"/>
        <v>0</v>
      </c>
      <c r="AI43" s="27">
        <f t="shared" si="11"/>
        <v>0</v>
      </c>
      <c r="AJ43" s="21">
        <f t="shared" si="12"/>
        <v>0</v>
      </c>
      <c r="AK43" s="21">
        <f t="shared" si="13"/>
        <v>0</v>
      </c>
      <c r="AL43" s="27">
        <f t="shared" si="14"/>
        <v>0</v>
      </c>
      <c r="AM43" s="21">
        <f t="shared" si="15"/>
        <v>0</v>
      </c>
      <c r="AN43" s="21">
        <f t="shared" si="16"/>
        <v>0</v>
      </c>
      <c r="AO43" s="21">
        <f t="shared" si="17"/>
        <v>0</v>
      </c>
      <c r="AP43" s="27">
        <f t="shared" si="18"/>
        <v>0</v>
      </c>
      <c r="AQ43" s="27">
        <f t="shared" si="19"/>
        <v>0</v>
      </c>
      <c r="AR43" s="21">
        <f t="shared" si="20"/>
        <v>0</v>
      </c>
      <c r="AS43" s="27">
        <f t="shared" si="21"/>
        <v>0</v>
      </c>
      <c r="AT43" s="27">
        <f t="shared" si="22"/>
        <v>0</v>
      </c>
      <c r="AU43" s="27">
        <f t="shared" si="23"/>
        <v>0</v>
      </c>
      <c r="AV43" s="27">
        <f t="shared" si="24"/>
        <v>0</v>
      </c>
      <c r="AW43" s="27">
        <f t="shared" si="25"/>
        <v>0</v>
      </c>
      <c r="AX43" s="27">
        <f t="shared" si="26"/>
        <v>0</v>
      </c>
      <c r="AY43" s="27">
        <f t="shared" si="27"/>
        <v>0</v>
      </c>
      <c r="AZ43" s="33">
        <f t="shared" si="28"/>
        <v>0</v>
      </c>
      <c r="BA43" s="6"/>
      <c r="BB43" s="6"/>
      <c r="BC43" s="6"/>
      <c r="BD43" s="15"/>
      <c r="BE43" s="6"/>
      <c r="BF43" s="6"/>
      <c r="BG43">
        <v>124568</v>
      </c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12.75" customHeight="1">
      <c r="A44" s="19">
        <f>IF('СПИСОК КЛАССА'!I40=4,1,0)</f>
        <v>0</v>
      </c>
      <c r="B44" s="162">
        <v>29</v>
      </c>
      <c r="C44" s="163">
        <f>IF(NOT(ISBLANK('СПИСОК КЛАССА'!B40)),'СПИСОК КЛАССА'!B40,"")</f>
      </c>
      <c r="D44" s="163">
        <f>IF(NOT(ISBLANK('СПИСОК КЛАССА'!C40)),IF($A44=1,'СПИСОК КЛАССА'!C40,"УЧЕНИК НЕ ВЫПОЛНЯЛ РАБОТУ"),"")</f>
      </c>
      <c r="E44" s="163">
        <v>2</v>
      </c>
      <c r="F44" s="159"/>
      <c r="G44" s="159"/>
      <c r="H44" s="160"/>
      <c r="I44" s="159"/>
      <c r="J44" s="159"/>
      <c r="K44" s="160"/>
      <c r="L44" s="160"/>
      <c r="M44" s="161"/>
      <c r="N44" s="161"/>
      <c r="O44" s="161"/>
      <c r="P44" s="161"/>
      <c r="Q44" s="161"/>
      <c r="R44" s="160"/>
      <c r="S44" s="160"/>
      <c r="T44" s="160"/>
      <c r="U44" s="160"/>
      <c r="V44" s="161"/>
      <c r="W44" s="161"/>
      <c r="X44" s="160"/>
      <c r="Y44" s="160"/>
      <c r="Z44" s="160"/>
      <c r="AA44" s="160"/>
      <c r="AB44" s="181">
        <f t="shared" si="4"/>
      </c>
      <c r="AC44" s="182">
        <f t="shared" si="5"/>
      </c>
      <c r="AD44" s="24">
        <f t="shared" si="6"/>
        <v>0</v>
      </c>
      <c r="AE44" s="21">
        <f t="shared" si="7"/>
        <v>0</v>
      </c>
      <c r="AF44" s="27">
        <f t="shared" si="8"/>
        <v>0</v>
      </c>
      <c r="AG44" s="21">
        <f t="shared" si="9"/>
        <v>0</v>
      </c>
      <c r="AH44" s="21">
        <f t="shared" si="10"/>
        <v>0</v>
      </c>
      <c r="AI44" s="27">
        <f t="shared" si="11"/>
        <v>0</v>
      </c>
      <c r="AJ44" s="21">
        <f t="shared" si="12"/>
        <v>0</v>
      </c>
      <c r="AK44" s="21">
        <f t="shared" si="13"/>
        <v>0</v>
      </c>
      <c r="AL44" s="27">
        <f t="shared" si="14"/>
        <v>0</v>
      </c>
      <c r="AM44" s="21">
        <f t="shared" si="15"/>
        <v>0</v>
      </c>
      <c r="AN44" s="21">
        <f t="shared" si="16"/>
        <v>0</v>
      </c>
      <c r="AO44" s="21">
        <f t="shared" si="17"/>
        <v>0</v>
      </c>
      <c r="AP44" s="27">
        <f t="shared" si="18"/>
        <v>0</v>
      </c>
      <c r="AQ44" s="27">
        <f t="shared" si="19"/>
        <v>0</v>
      </c>
      <c r="AR44" s="21">
        <f t="shared" si="20"/>
        <v>0</v>
      </c>
      <c r="AS44" s="27">
        <f t="shared" si="21"/>
        <v>0</v>
      </c>
      <c r="AT44" s="27">
        <f t="shared" si="22"/>
        <v>0</v>
      </c>
      <c r="AU44" s="27">
        <f t="shared" si="23"/>
        <v>0</v>
      </c>
      <c r="AV44" s="27">
        <f t="shared" si="24"/>
        <v>0</v>
      </c>
      <c r="AW44" s="27">
        <f t="shared" si="25"/>
        <v>0</v>
      </c>
      <c r="AX44" s="27">
        <f t="shared" si="26"/>
        <v>0</v>
      </c>
      <c r="AY44" s="27">
        <f t="shared" si="27"/>
        <v>0</v>
      </c>
      <c r="AZ44" s="33">
        <f t="shared" si="28"/>
        <v>0</v>
      </c>
      <c r="BA44" s="6"/>
      <c r="BB44" s="6"/>
      <c r="BC44" s="6"/>
      <c r="BD44" s="15"/>
      <c r="BE44" s="6"/>
      <c r="BF44" s="6"/>
      <c r="BG44">
        <v>12457</v>
      </c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12.75" customHeight="1">
      <c r="A45" s="19">
        <f>IF('СПИСОК КЛАССА'!I41=4,1,0)</f>
        <v>0</v>
      </c>
      <c r="B45" s="162">
        <v>30</v>
      </c>
      <c r="C45" s="163">
        <f>IF(NOT(ISBLANK('СПИСОК КЛАССА'!B41)),'СПИСОК КЛАССА'!B41,"")</f>
      </c>
      <c r="D45" s="163">
        <f>IF(NOT(ISBLANK('СПИСОК КЛАССА'!C41)),IF($A45=1,'СПИСОК КЛАССА'!C41,"УЧЕНИК НЕ ВЫПОЛНЯЛ РАБОТУ"),"")</f>
      </c>
      <c r="E45" s="163">
        <v>2</v>
      </c>
      <c r="F45" s="159"/>
      <c r="G45" s="159"/>
      <c r="H45" s="160"/>
      <c r="I45" s="159"/>
      <c r="J45" s="159"/>
      <c r="K45" s="160"/>
      <c r="L45" s="160"/>
      <c r="M45" s="161"/>
      <c r="N45" s="161"/>
      <c r="O45" s="161"/>
      <c r="P45" s="161"/>
      <c r="Q45" s="161"/>
      <c r="R45" s="160"/>
      <c r="S45" s="160"/>
      <c r="T45" s="160"/>
      <c r="U45" s="160"/>
      <c r="V45" s="161"/>
      <c r="W45" s="161"/>
      <c r="X45" s="160"/>
      <c r="Y45" s="160"/>
      <c r="Z45" s="160"/>
      <c r="AA45" s="160"/>
      <c r="AB45" s="181">
        <f t="shared" si="4"/>
      </c>
      <c r="AC45" s="182">
        <f t="shared" si="5"/>
      </c>
      <c r="AD45" s="24">
        <f t="shared" si="6"/>
        <v>0</v>
      </c>
      <c r="AE45" s="21">
        <f t="shared" si="7"/>
        <v>0</v>
      </c>
      <c r="AF45" s="27">
        <f t="shared" si="8"/>
        <v>0</v>
      </c>
      <c r="AG45" s="21">
        <f t="shared" si="9"/>
        <v>0</v>
      </c>
      <c r="AH45" s="21">
        <f t="shared" si="10"/>
        <v>0</v>
      </c>
      <c r="AI45" s="27">
        <f t="shared" si="11"/>
        <v>0</v>
      </c>
      <c r="AJ45" s="21">
        <f t="shared" si="12"/>
        <v>0</v>
      </c>
      <c r="AK45" s="21">
        <f t="shared" si="13"/>
        <v>0</v>
      </c>
      <c r="AL45" s="27">
        <f t="shared" si="14"/>
        <v>0</v>
      </c>
      <c r="AM45" s="21">
        <f t="shared" si="15"/>
        <v>0</v>
      </c>
      <c r="AN45" s="21">
        <f t="shared" si="16"/>
        <v>0</v>
      </c>
      <c r="AO45" s="21">
        <f t="shared" si="17"/>
        <v>0</v>
      </c>
      <c r="AP45" s="27">
        <f t="shared" si="18"/>
        <v>0</v>
      </c>
      <c r="AQ45" s="27">
        <f t="shared" si="19"/>
        <v>0</v>
      </c>
      <c r="AR45" s="21">
        <f t="shared" si="20"/>
        <v>0</v>
      </c>
      <c r="AS45" s="27">
        <f t="shared" si="21"/>
        <v>0</v>
      </c>
      <c r="AT45" s="27">
        <f t="shared" si="22"/>
        <v>0</v>
      </c>
      <c r="AU45" s="27">
        <f t="shared" si="23"/>
        <v>0</v>
      </c>
      <c r="AV45" s="27">
        <f t="shared" si="24"/>
        <v>0</v>
      </c>
      <c r="AW45" s="27">
        <f t="shared" si="25"/>
        <v>0</v>
      </c>
      <c r="AX45" s="27">
        <f t="shared" si="26"/>
        <v>0</v>
      </c>
      <c r="AY45" s="27">
        <f t="shared" si="27"/>
        <v>0</v>
      </c>
      <c r="AZ45" s="33">
        <f t="shared" si="28"/>
        <v>0</v>
      </c>
      <c r="BA45" s="6"/>
      <c r="BB45" s="6"/>
      <c r="BC45" s="6"/>
      <c r="BD45" s="15"/>
      <c r="BE45" s="6"/>
      <c r="BF45" s="6"/>
      <c r="BG45">
        <v>124578</v>
      </c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12.75" customHeight="1">
      <c r="A46" s="19">
        <f>IF('СПИСОК КЛАССА'!I42=4,1,0)</f>
        <v>0</v>
      </c>
      <c r="B46" s="162">
        <v>31</v>
      </c>
      <c r="C46" s="163">
        <f>IF(NOT(ISBLANK('СПИСОК КЛАССА'!B42)),'СПИСОК КЛАССА'!B42,"")</f>
      </c>
      <c r="D46" s="163">
        <f>IF(NOT(ISBLANK('СПИСОК КЛАССА'!C42)),IF($A46=1,'СПИСОК КЛАССА'!C42,"УЧЕНИК НЕ ВЫПОЛНЯЛ РАБОТУ"),"")</f>
      </c>
      <c r="E46" s="163">
        <v>2</v>
      </c>
      <c r="F46" s="159"/>
      <c r="G46" s="159"/>
      <c r="H46" s="160"/>
      <c r="I46" s="159"/>
      <c r="J46" s="159"/>
      <c r="K46" s="160"/>
      <c r="L46" s="160"/>
      <c r="M46" s="161"/>
      <c r="N46" s="161"/>
      <c r="O46" s="161"/>
      <c r="P46" s="161"/>
      <c r="Q46" s="161"/>
      <c r="R46" s="160"/>
      <c r="S46" s="160"/>
      <c r="T46" s="160"/>
      <c r="U46" s="160"/>
      <c r="V46" s="161"/>
      <c r="W46" s="161"/>
      <c r="X46" s="160"/>
      <c r="Y46" s="160"/>
      <c r="Z46" s="160"/>
      <c r="AA46" s="160"/>
      <c r="AB46" s="181">
        <f t="shared" si="4"/>
      </c>
      <c r="AC46" s="182">
        <f t="shared" si="5"/>
      </c>
      <c r="AD46" s="24">
        <f t="shared" si="6"/>
        <v>0</v>
      </c>
      <c r="AE46" s="21">
        <f t="shared" si="7"/>
        <v>0</v>
      </c>
      <c r="AF46" s="27">
        <f t="shared" si="8"/>
        <v>0</v>
      </c>
      <c r="AG46" s="21">
        <f t="shared" si="9"/>
        <v>0</v>
      </c>
      <c r="AH46" s="21">
        <f t="shared" si="10"/>
        <v>0</v>
      </c>
      <c r="AI46" s="27">
        <f t="shared" si="11"/>
        <v>0</v>
      </c>
      <c r="AJ46" s="21">
        <f t="shared" si="12"/>
        <v>0</v>
      </c>
      <c r="AK46" s="21">
        <f t="shared" si="13"/>
        <v>0</v>
      </c>
      <c r="AL46" s="27">
        <f t="shared" si="14"/>
        <v>0</v>
      </c>
      <c r="AM46" s="21">
        <f t="shared" si="15"/>
        <v>0</v>
      </c>
      <c r="AN46" s="21">
        <f t="shared" si="16"/>
        <v>0</v>
      </c>
      <c r="AO46" s="21">
        <f t="shared" si="17"/>
        <v>0</v>
      </c>
      <c r="AP46" s="27">
        <f t="shared" si="18"/>
        <v>0</v>
      </c>
      <c r="AQ46" s="27">
        <f t="shared" si="19"/>
        <v>0</v>
      </c>
      <c r="AR46" s="21">
        <f t="shared" si="20"/>
        <v>0</v>
      </c>
      <c r="AS46" s="27">
        <f t="shared" si="21"/>
        <v>0</v>
      </c>
      <c r="AT46" s="27">
        <f t="shared" si="22"/>
        <v>0</v>
      </c>
      <c r="AU46" s="27">
        <f t="shared" si="23"/>
        <v>0</v>
      </c>
      <c r="AV46" s="27">
        <f t="shared" si="24"/>
        <v>0</v>
      </c>
      <c r="AW46" s="27">
        <f t="shared" si="25"/>
        <v>0</v>
      </c>
      <c r="AX46" s="27">
        <f t="shared" si="26"/>
        <v>0</v>
      </c>
      <c r="AY46" s="27">
        <f t="shared" si="27"/>
        <v>0</v>
      </c>
      <c r="AZ46" s="33">
        <f t="shared" si="28"/>
        <v>0</v>
      </c>
      <c r="BA46" s="6"/>
      <c r="BB46" s="6"/>
      <c r="BC46" s="6"/>
      <c r="BD46" s="15"/>
      <c r="BE46" s="6"/>
      <c r="BF46" s="6"/>
      <c r="BG46">
        <v>12458</v>
      </c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76" ht="12.75" customHeight="1">
      <c r="A47" s="19">
        <f>IF('СПИСОК КЛАССА'!I43=4,1,0)</f>
        <v>0</v>
      </c>
      <c r="B47" s="162">
        <v>32</v>
      </c>
      <c r="C47" s="163">
        <f>IF(NOT(ISBLANK('СПИСОК КЛАССА'!B43)),'СПИСОК КЛАССА'!B43,"")</f>
      </c>
      <c r="D47" s="163">
        <f>IF(NOT(ISBLANK('СПИСОК КЛАССА'!C43)),IF($A47=1,'СПИСОК КЛАССА'!C43,"УЧЕНИК НЕ ВЫПОЛНЯЛ РАБОТУ"),"")</f>
      </c>
      <c r="E47" s="163">
        <v>2</v>
      </c>
      <c r="F47" s="159"/>
      <c r="G47" s="159"/>
      <c r="H47" s="160"/>
      <c r="I47" s="159"/>
      <c r="J47" s="159"/>
      <c r="K47" s="160"/>
      <c r="L47" s="160"/>
      <c r="M47" s="161"/>
      <c r="N47" s="161"/>
      <c r="O47" s="161"/>
      <c r="P47" s="161"/>
      <c r="Q47" s="161"/>
      <c r="R47" s="160"/>
      <c r="S47" s="160"/>
      <c r="T47" s="160"/>
      <c r="U47" s="160"/>
      <c r="V47" s="161"/>
      <c r="W47" s="161"/>
      <c r="X47" s="160"/>
      <c r="Y47" s="160"/>
      <c r="Z47" s="160"/>
      <c r="AA47" s="160"/>
      <c r="AB47" s="181">
        <f t="shared" si="4"/>
      </c>
      <c r="AC47" s="182">
        <f t="shared" si="5"/>
      </c>
      <c r="AD47" s="24">
        <f t="shared" si="6"/>
        <v>0</v>
      </c>
      <c r="AE47" s="21">
        <f t="shared" si="7"/>
        <v>0</v>
      </c>
      <c r="AF47" s="27">
        <f t="shared" si="8"/>
        <v>0</v>
      </c>
      <c r="AG47" s="21">
        <f t="shared" si="9"/>
        <v>0</v>
      </c>
      <c r="AH47" s="21">
        <f t="shared" si="10"/>
        <v>0</v>
      </c>
      <c r="AI47" s="27">
        <f t="shared" si="11"/>
        <v>0</v>
      </c>
      <c r="AJ47" s="21">
        <f t="shared" si="12"/>
        <v>0</v>
      </c>
      <c r="AK47" s="21">
        <f t="shared" si="13"/>
        <v>0</v>
      </c>
      <c r="AL47" s="27">
        <f t="shared" si="14"/>
        <v>0</v>
      </c>
      <c r="AM47" s="21">
        <f t="shared" si="15"/>
        <v>0</v>
      </c>
      <c r="AN47" s="21">
        <f t="shared" si="16"/>
        <v>0</v>
      </c>
      <c r="AO47" s="21">
        <f t="shared" si="17"/>
        <v>0</v>
      </c>
      <c r="AP47" s="27">
        <f t="shared" si="18"/>
        <v>0</v>
      </c>
      <c r="AQ47" s="27">
        <f t="shared" si="19"/>
        <v>0</v>
      </c>
      <c r="AR47" s="21">
        <f t="shared" si="20"/>
        <v>0</v>
      </c>
      <c r="AS47" s="27">
        <f t="shared" si="21"/>
        <v>0</v>
      </c>
      <c r="AT47" s="27">
        <f t="shared" si="22"/>
        <v>0</v>
      </c>
      <c r="AU47" s="27">
        <f t="shared" si="23"/>
        <v>0</v>
      </c>
      <c r="AV47" s="27">
        <f t="shared" si="24"/>
        <v>0</v>
      </c>
      <c r="AW47" s="27">
        <f t="shared" si="25"/>
        <v>0</v>
      </c>
      <c r="AX47" s="27">
        <f t="shared" si="26"/>
        <v>0</v>
      </c>
      <c r="AY47" s="27">
        <f t="shared" si="27"/>
        <v>0</v>
      </c>
      <c r="AZ47" s="33">
        <f t="shared" si="28"/>
        <v>0</v>
      </c>
      <c r="BA47" s="6"/>
      <c r="BB47" s="6"/>
      <c r="BC47" s="6"/>
      <c r="BD47" s="15"/>
      <c r="BE47" s="6"/>
      <c r="BF47" s="6"/>
      <c r="BG47">
        <v>1246</v>
      </c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</row>
    <row r="48" spans="1:76" ht="12.75" customHeight="1">
      <c r="A48" s="19">
        <f>IF('СПИСОК КЛАССА'!I44=4,1,0)</f>
        <v>0</v>
      </c>
      <c r="B48" s="162">
        <v>33</v>
      </c>
      <c r="C48" s="163">
        <f>IF(NOT(ISBLANK('СПИСОК КЛАССА'!B44)),'СПИСОК КЛАССА'!B44,"")</f>
      </c>
      <c r="D48" s="163">
        <f>IF(NOT(ISBLANK('СПИСОК КЛАССА'!C44)),IF($A48=1,'СПИСОК КЛАССА'!C44,"УЧЕНИК НЕ ВЫПОЛНЯЛ РАБОТУ"),"")</f>
      </c>
      <c r="E48" s="163">
        <v>2</v>
      </c>
      <c r="F48" s="159"/>
      <c r="G48" s="159"/>
      <c r="H48" s="160"/>
      <c r="I48" s="159"/>
      <c r="J48" s="159"/>
      <c r="K48" s="160"/>
      <c r="L48" s="160"/>
      <c r="M48" s="161"/>
      <c r="N48" s="161"/>
      <c r="O48" s="161"/>
      <c r="P48" s="161"/>
      <c r="Q48" s="161"/>
      <c r="R48" s="160"/>
      <c r="S48" s="160"/>
      <c r="T48" s="160"/>
      <c r="U48" s="160"/>
      <c r="V48" s="161"/>
      <c r="W48" s="161"/>
      <c r="X48" s="160"/>
      <c r="Y48" s="160"/>
      <c r="Z48" s="160"/>
      <c r="AA48" s="160"/>
      <c r="AB48" s="181">
        <f t="shared" si="4"/>
      </c>
      <c r="AC48" s="182">
        <f t="shared" si="5"/>
      </c>
      <c r="AD48" s="24">
        <f t="shared" si="6"/>
        <v>0</v>
      </c>
      <c r="AE48" s="21">
        <f t="shared" si="7"/>
        <v>0</v>
      </c>
      <c r="AF48" s="27">
        <f t="shared" si="8"/>
        <v>0</v>
      </c>
      <c r="AG48" s="21">
        <f t="shared" si="9"/>
        <v>0</v>
      </c>
      <c r="AH48" s="21">
        <f t="shared" si="10"/>
        <v>0</v>
      </c>
      <c r="AI48" s="27">
        <f t="shared" si="11"/>
        <v>0</v>
      </c>
      <c r="AJ48" s="21">
        <f t="shared" si="12"/>
        <v>0</v>
      </c>
      <c r="AK48" s="21">
        <f t="shared" si="13"/>
        <v>0</v>
      </c>
      <c r="AL48" s="27">
        <f t="shared" si="14"/>
        <v>0</v>
      </c>
      <c r="AM48" s="21">
        <f t="shared" si="15"/>
        <v>0</v>
      </c>
      <c r="AN48" s="21">
        <f t="shared" si="16"/>
        <v>0</v>
      </c>
      <c r="AO48" s="21">
        <f t="shared" si="17"/>
        <v>0</v>
      </c>
      <c r="AP48" s="27">
        <f t="shared" si="18"/>
        <v>0</v>
      </c>
      <c r="AQ48" s="27">
        <f t="shared" si="19"/>
        <v>0</v>
      </c>
      <c r="AR48" s="21">
        <f t="shared" si="20"/>
        <v>0</v>
      </c>
      <c r="AS48" s="27">
        <f t="shared" si="21"/>
        <v>0</v>
      </c>
      <c r="AT48" s="27">
        <f t="shared" si="22"/>
        <v>0</v>
      </c>
      <c r="AU48" s="27">
        <f t="shared" si="23"/>
        <v>0</v>
      </c>
      <c r="AV48" s="27">
        <f t="shared" si="24"/>
        <v>0</v>
      </c>
      <c r="AW48" s="27">
        <f t="shared" si="25"/>
        <v>0</v>
      </c>
      <c r="AX48" s="27">
        <f t="shared" si="26"/>
        <v>0</v>
      </c>
      <c r="AY48" s="27">
        <f t="shared" si="27"/>
        <v>0</v>
      </c>
      <c r="AZ48" s="33">
        <f t="shared" si="28"/>
        <v>0</v>
      </c>
      <c r="BA48" s="6"/>
      <c r="BB48" s="6"/>
      <c r="BC48" s="6"/>
      <c r="BD48" s="15"/>
      <c r="BE48" s="6"/>
      <c r="BF48" s="6"/>
      <c r="BG48">
        <v>12467</v>
      </c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</row>
    <row r="49" spans="1:76" ht="12.75" customHeight="1">
      <c r="A49" s="19">
        <f>IF('СПИСОК КЛАССА'!I45=4,1,0)</f>
        <v>0</v>
      </c>
      <c r="B49" s="162">
        <v>34</v>
      </c>
      <c r="C49" s="163">
        <f>IF(NOT(ISBLANK('СПИСОК КЛАССА'!B45)),'СПИСОК КЛАССА'!B45,"")</f>
      </c>
      <c r="D49" s="163">
        <f>IF(NOT(ISBLANK('СПИСОК КЛАССА'!C45)),IF($A49=1,'СПИСОК КЛАССА'!C45,"УЧЕНИК НЕ ВЫПОЛНЯЛ РАБОТУ"),"")</f>
      </c>
      <c r="E49" s="163">
        <v>2</v>
      </c>
      <c r="F49" s="159"/>
      <c r="G49" s="159"/>
      <c r="H49" s="160"/>
      <c r="I49" s="159"/>
      <c r="J49" s="159"/>
      <c r="K49" s="160"/>
      <c r="L49" s="160"/>
      <c r="M49" s="161"/>
      <c r="N49" s="161"/>
      <c r="O49" s="161"/>
      <c r="P49" s="161"/>
      <c r="Q49" s="161"/>
      <c r="R49" s="160"/>
      <c r="S49" s="160"/>
      <c r="T49" s="160"/>
      <c r="U49" s="160"/>
      <c r="V49" s="161"/>
      <c r="W49" s="161"/>
      <c r="X49" s="160"/>
      <c r="Y49" s="160"/>
      <c r="Z49" s="160"/>
      <c r="AA49" s="160"/>
      <c r="AB49" s="181">
        <f t="shared" si="4"/>
      </c>
      <c r="AC49" s="182">
        <f t="shared" si="5"/>
      </c>
      <c r="AD49" s="24">
        <f t="shared" si="6"/>
        <v>0</v>
      </c>
      <c r="AE49" s="21">
        <f t="shared" si="7"/>
        <v>0</v>
      </c>
      <c r="AF49" s="27">
        <f t="shared" si="8"/>
        <v>0</v>
      </c>
      <c r="AG49" s="21">
        <f t="shared" si="9"/>
        <v>0</v>
      </c>
      <c r="AH49" s="21">
        <f t="shared" si="10"/>
        <v>0</v>
      </c>
      <c r="AI49" s="27">
        <f t="shared" si="11"/>
        <v>0</v>
      </c>
      <c r="AJ49" s="21">
        <f t="shared" si="12"/>
        <v>0</v>
      </c>
      <c r="AK49" s="21">
        <f t="shared" si="13"/>
        <v>0</v>
      </c>
      <c r="AL49" s="27">
        <f t="shared" si="14"/>
        <v>0</v>
      </c>
      <c r="AM49" s="21">
        <f t="shared" si="15"/>
        <v>0</v>
      </c>
      <c r="AN49" s="21">
        <f t="shared" si="16"/>
        <v>0</v>
      </c>
      <c r="AO49" s="21">
        <f t="shared" si="17"/>
        <v>0</v>
      </c>
      <c r="AP49" s="27">
        <f t="shared" si="18"/>
        <v>0</v>
      </c>
      <c r="AQ49" s="27">
        <f t="shared" si="19"/>
        <v>0</v>
      </c>
      <c r="AR49" s="21">
        <f t="shared" si="20"/>
        <v>0</v>
      </c>
      <c r="AS49" s="27">
        <f t="shared" si="21"/>
        <v>0</v>
      </c>
      <c r="AT49" s="27">
        <f t="shared" si="22"/>
        <v>0</v>
      </c>
      <c r="AU49" s="27">
        <f t="shared" si="23"/>
        <v>0</v>
      </c>
      <c r="AV49" s="27">
        <f t="shared" si="24"/>
        <v>0</v>
      </c>
      <c r="AW49" s="27">
        <f t="shared" si="25"/>
        <v>0</v>
      </c>
      <c r="AX49" s="27">
        <f t="shared" si="26"/>
        <v>0</v>
      </c>
      <c r="AY49" s="27">
        <f t="shared" si="27"/>
        <v>0</v>
      </c>
      <c r="AZ49" s="33">
        <f t="shared" si="28"/>
        <v>0</v>
      </c>
      <c r="BA49" s="6"/>
      <c r="BB49" s="6"/>
      <c r="BC49" s="6"/>
      <c r="BD49" s="6"/>
      <c r="BE49" s="6"/>
      <c r="BF49" s="6"/>
      <c r="BG49">
        <v>124678</v>
      </c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</row>
    <row r="50" spans="1:76" ht="12.75" customHeight="1">
      <c r="A50" s="19">
        <f>IF('СПИСОК КЛАССА'!I46=4,1,0)</f>
        <v>0</v>
      </c>
      <c r="B50" s="162">
        <v>35</v>
      </c>
      <c r="C50" s="163">
        <f>IF(NOT(ISBLANK('СПИСОК КЛАССА'!B46)),'СПИСОК КЛАССА'!B46,"")</f>
      </c>
      <c r="D50" s="163">
        <f>IF(NOT(ISBLANK('СПИСОК КЛАССА'!C46)),IF($A50=1,'СПИСОК КЛАССА'!C46,"УЧЕНИК НЕ ВЫПОЛНЯЛ РАБОТУ"),"")</f>
      </c>
      <c r="E50" s="163">
        <v>2</v>
      </c>
      <c r="F50" s="159"/>
      <c r="G50" s="159"/>
      <c r="H50" s="160"/>
      <c r="I50" s="159"/>
      <c r="J50" s="159"/>
      <c r="K50" s="160"/>
      <c r="L50" s="160"/>
      <c r="M50" s="161"/>
      <c r="N50" s="161"/>
      <c r="O50" s="161"/>
      <c r="P50" s="161"/>
      <c r="Q50" s="161"/>
      <c r="R50" s="160"/>
      <c r="S50" s="160"/>
      <c r="T50" s="160"/>
      <c r="U50" s="160"/>
      <c r="V50" s="161"/>
      <c r="W50" s="161"/>
      <c r="X50" s="160"/>
      <c r="Y50" s="160"/>
      <c r="Z50" s="160"/>
      <c r="AA50" s="160"/>
      <c r="AB50" s="181">
        <f t="shared" si="4"/>
      </c>
      <c r="AC50" s="182">
        <f t="shared" si="5"/>
      </c>
      <c r="AD50" s="24">
        <f t="shared" si="6"/>
        <v>0</v>
      </c>
      <c r="AE50" s="21">
        <f t="shared" si="7"/>
        <v>0</v>
      </c>
      <c r="AF50" s="27">
        <f t="shared" si="8"/>
        <v>0</v>
      </c>
      <c r="AG50" s="21">
        <f t="shared" si="9"/>
        <v>0</v>
      </c>
      <c r="AH50" s="21">
        <f t="shared" si="10"/>
        <v>0</v>
      </c>
      <c r="AI50" s="27">
        <f t="shared" si="11"/>
        <v>0</v>
      </c>
      <c r="AJ50" s="21">
        <f t="shared" si="12"/>
        <v>0</v>
      </c>
      <c r="AK50" s="21">
        <f t="shared" si="13"/>
        <v>0</v>
      </c>
      <c r="AL50" s="27">
        <f t="shared" si="14"/>
        <v>0</v>
      </c>
      <c r="AM50" s="21">
        <f t="shared" si="15"/>
        <v>0</v>
      </c>
      <c r="AN50" s="21">
        <f t="shared" si="16"/>
        <v>0</v>
      </c>
      <c r="AO50" s="21">
        <f t="shared" si="17"/>
        <v>0</v>
      </c>
      <c r="AP50" s="27">
        <f t="shared" si="18"/>
        <v>0</v>
      </c>
      <c r="AQ50" s="27">
        <f t="shared" si="19"/>
        <v>0</v>
      </c>
      <c r="AR50" s="21">
        <f t="shared" si="20"/>
        <v>0</v>
      </c>
      <c r="AS50" s="27">
        <f t="shared" si="21"/>
        <v>0</v>
      </c>
      <c r="AT50" s="27">
        <f t="shared" si="22"/>
        <v>0</v>
      </c>
      <c r="AU50" s="27">
        <f t="shared" si="23"/>
        <v>0</v>
      </c>
      <c r="AV50" s="27">
        <f t="shared" si="24"/>
        <v>0</v>
      </c>
      <c r="AW50" s="27">
        <f t="shared" si="25"/>
        <v>0</v>
      </c>
      <c r="AX50" s="27">
        <f t="shared" si="26"/>
        <v>0</v>
      </c>
      <c r="AY50" s="27">
        <f t="shared" si="27"/>
        <v>0</v>
      </c>
      <c r="AZ50" s="33">
        <f t="shared" si="28"/>
        <v>0</v>
      </c>
      <c r="BA50" s="6"/>
      <c r="BB50" s="6"/>
      <c r="BC50" s="6"/>
      <c r="BD50" s="6"/>
      <c r="BE50" s="6"/>
      <c r="BF50" s="6"/>
      <c r="BG50">
        <v>12468</v>
      </c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</row>
    <row r="51" spans="1:76" ht="12.75" customHeight="1">
      <c r="A51" s="19">
        <f>IF('СПИСОК КЛАССА'!I47=4,1,0)</f>
        <v>0</v>
      </c>
      <c r="B51" s="162">
        <v>36</v>
      </c>
      <c r="C51" s="163">
        <f>IF(NOT(ISBLANK('СПИСОК КЛАССА'!B47)),'СПИСОК КЛАССА'!B47,"")</f>
      </c>
      <c r="D51" s="163">
        <f>IF(NOT(ISBLANK('СПИСОК КЛАССА'!C47)),IF($A51=1,'СПИСОК КЛАССА'!C47,"УЧЕНИК НЕ ВЫПОЛНЯЛ РАБОТУ"),"")</f>
      </c>
      <c r="E51" s="163">
        <v>2</v>
      </c>
      <c r="F51" s="159"/>
      <c r="G51" s="159"/>
      <c r="H51" s="160"/>
      <c r="I51" s="159"/>
      <c r="J51" s="159"/>
      <c r="K51" s="160"/>
      <c r="L51" s="160"/>
      <c r="M51" s="161"/>
      <c r="N51" s="161"/>
      <c r="O51" s="161"/>
      <c r="P51" s="161"/>
      <c r="Q51" s="161"/>
      <c r="R51" s="160"/>
      <c r="S51" s="160"/>
      <c r="T51" s="160"/>
      <c r="U51" s="160"/>
      <c r="V51" s="161"/>
      <c r="W51" s="161"/>
      <c r="X51" s="160"/>
      <c r="Y51" s="160"/>
      <c r="Z51" s="160"/>
      <c r="AA51" s="160"/>
      <c r="AB51" s="181">
        <f t="shared" si="4"/>
      </c>
      <c r="AC51" s="182">
        <f t="shared" si="5"/>
      </c>
      <c r="AD51" s="24">
        <f t="shared" si="6"/>
        <v>0</v>
      </c>
      <c r="AE51" s="21">
        <f t="shared" si="7"/>
        <v>0</v>
      </c>
      <c r="AF51" s="27">
        <f t="shared" si="8"/>
        <v>0</v>
      </c>
      <c r="AG51" s="21">
        <f t="shared" si="9"/>
        <v>0</v>
      </c>
      <c r="AH51" s="21">
        <f t="shared" si="10"/>
        <v>0</v>
      </c>
      <c r="AI51" s="27">
        <f t="shared" si="11"/>
        <v>0</v>
      </c>
      <c r="AJ51" s="21">
        <f t="shared" si="12"/>
        <v>0</v>
      </c>
      <c r="AK51" s="21">
        <f t="shared" si="13"/>
        <v>0</v>
      </c>
      <c r="AL51" s="27">
        <f t="shared" si="14"/>
        <v>0</v>
      </c>
      <c r="AM51" s="21">
        <f t="shared" si="15"/>
        <v>0</v>
      </c>
      <c r="AN51" s="21">
        <f t="shared" si="16"/>
        <v>0</v>
      </c>
      <c r="AO51" s="21">
        <f t="shared" si="17"/>
        <v>0</v>
      </c>
      <c r="AP51" s="27">
        <f t="shared" si="18"/>
        <v>0</v>
      </c>
      <c r="AQ51" s="27">
        <f t="shared" si="19"/>
        <v>0</v>
      </c>
      <c r="AR51" s="21">
        <f t="shared" si="20"/>
        <v>0</v>
      </c>
      <c r="AS51" s="27">
        <f t="shared" si="21"/>
        <v>0</v>
      </c>
      <c r="AT51" s="27">
        <f t="shared" si="22"/>
        <v>0</v>
      </c>
      <c r="AU51" s="27">
        <f t="shared" si="23"/>
        <v>0</v>
      </c>
      <c r="AV51" s="27">
        <f t="shared" si="24"/>
        <v>0</v>
      </c>
      <c r="AW51" s="27">
        <f t="shared" si="25"/>
        <v>0</v>
      </c>
      <c r="AX51" s="27">
        <f t="shared" si="26"/>
        <v>0</v>
      </c>
      <c r="AY51" s="27">
        <f t="shared" si="27"/>
        <v>0</v>
      </c>
      <c r="AZ51" s="33">
        <f t="shared" si="28"/>
        <v>0</v>
      </c>
      <c r="BA51" s="6"/>
      <c r="BB51" s="6"/>
      <c r="BC51" s="6"/>
      <c r="BD51" s="6"/>
      <c r="BE51" s="6"/>
      <c r="BF51" s="6"/>
      <c r="BG51">
        <v>1247</v>
      </c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</row>
    <row r="52" spans="1:76" ht="12.75" customHeight="1">
      <c r="A52" s="19">
        <f>IF('СПИСОК КЛАССА'!I48=4,1,0)</f>
        <v>0</v>
      </c>
      <c r="B52" s="162">
        <v>37</v>
      </c>
      <c r="C52" s="163">
        <f>IF(NOT(ISBLANK('СПИСОК КЛАССА'!B48)),'СПИСОК КЛАССА'!B48,"")</f>
      </c>
      <c r="D52" s="163">
        <f>IF(NOT(ISBLANK('СПИСОК КЛАССА'!C48)),IF($A52=1,'СПИСОК КЛАССА'!C48,"УЧЕНИК НЕ ВЫПОЛНЯЛ РАБОТУ"),"")</f>
      </c>
      <c r="E52" s="163">
        <v>2</v>
      </c>
      <c r="F52" s="159"/>
      <c r="G52" s="159"/>
      <c r="H52" s="160"/>
      <c r="I52" s="159"/>
      <c r="J52" s="159"/>
      <c r="K52" s="160"/>
      <c r="L52" s="160"/>
      <c r="M52" s="161"/>
      <c r="N52" s="161"/>
      <c r="O52" s="161"/>
      <c r="P52" s="161"/>
      <c r="Q52" s="161"/>
      <c r="R52" s="160"/>
      <c r="S52" s="160"/>
      <c r="T52" s="160"/>
      <c r="U52" s="160"/>
      <c r="V52" s="161"/>
      <c r="W52" s="161"/>
      <c r="X52" s="160"/>
      <c r="Y52" s="160"/>
      <c r="Z52" s="160"/>
      <c r="AA52" s="160"/>
      <c r="AB52" s="181">
        <f t="shared" si="4"/>
      </c>
      <c r="AC52" s="182">
        <f t="shared" si="5"/>
      </c>
      <c r="AD52" s="24">
        <f t="shared" si="6"/>
        <v>0</v>
      </c>
      <c r="AE52" s="21">
        <f t="shared" si="7"/>
        <v>0</v>
      </c>
      <c r="AF52" s="27">
        <f t="shared" si="8"/>
        <v>0</v>
      </c>
      <c r="AG52" s="21">
        <f t="shared" si="9"/>
        <v>0</v>
      </c>
      <c r="AH52" s="21">
        <f t="shared" si="10"/>
        <v>0</v>
      </c>
      <c r="AI52" s="27">
        <f t="shared" si="11"/>
        <v>0</v>
      </c>
      <c r="AJ52" s="21">
        <f t="shared" si="12"/>
        <v>0</v>
      </c>
      <c r="AK52" s="21">
        <f t="shared" si="13"/>
        <v>0</v>
      </c>
      <c r="AL52" s="27">
        <f t="shared" si="14"/>
        <v>0</v>
      </c>
      <c r="AM52" s="21">
        <f t="shared" si="15"/>
        <v>0</v>
      </c>
      <c r="AN52" s="21">
        <f t="shared" si="16"/>
        <v>0</v>
      </c>
      <c r="AO52" s="21">
        <f t="shared" si="17"/>
        <v>0</v>
      </c>
      <c r="AP52" s="27">
        <f t="shared" si="18"/>
        <v>0</v>
      </c>
      <c r="AQ52" s="27">
        <f t="shared" si="19"/>
        <v>0</v>
      </c>
      <c r="AR52" s="21">
        <f t="shared" si="20"/>
        <v>0</v>
      </c>
      <c r="AS52" s="27">
        <f t="shared" si="21"/>
        <v>0</v>
      </c>
      <c r="AT52" s="27">
        <f t="shared" si="22"/>
        <v>0</v>
      </c>
      <c r="AU52" s="27">
        <f t="shared" si="23"/>
        <v>0</v>
      </c>
      <c r="AV52" s="27">
        <f t="shared" si="24"/>
        <v>0</v>
      </c>
      <c r="AW52" s="27">
        <f t="shared" si="25"/>
        <v>0</v>
      </c>
      <c r="AX52" s="27">
        <f t="shared" si="26"/>
        <v>0</v>
      </c>
      <c r="AY52" s="27">
        <f t="shared" si="27"/>
        <v>0</v>
      </c>
      <c r="AZ52" s="33">
        <f t="shared" si="28"/>
        <v>0</v>
      </c>
      <c r="BA52" s="6"/>
      <c r="BB52" s="6"/>
      <c r="BC52" s="6"/>
      <c r="BD52" s="6"/>
      <c r="BE52" s="6"/>
      <c r="BF52" s="6"/>
      <c r="BG52">
        <v>12478</v>
      </c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</row>
    <row r="53" spans="1:76" ht="12.75" customHeight="1">
      <c r="A53" s="19">
        <f>IF('СПИСОК КЛАССА'!I49=4,1,0)</f>
        <v>0</v>
      </c>
      <c r="B53" s="162">
        <v>38</v>
      </c>
      <c r="C53" s="163">
        <f>IF(NOT(ISBLANK('СПИСОК КЛАССА'!B49)),'СПИСОК КЛАССА'!B49,"")</f>
      </c>
      <c r="D53" s="163">
        <f>IF(NOT(ISBLANK('СПИСОК КЛАССА'!C49)),IF($A53=1,'СПИСОК КЛАССА'!C49,"УЧЕНИК НЕ ВЫПОЛНЯЛ РАБОТУ"),"")</f>
      </c>
      <c r="E53" s="163">
        <v>2</v>
      </c>
      <c r="F53" s="159"/>
      <c r="G53" s="159"/>
      <c r="H53" s="160"/>
      <c r="I53" s="159"/>
      <c r="J53" s="159"/>
      <c r="K53" s="160"/>
      <c r="L53" s="160"/>
      <c r="M53" s="161"/>
      <c r="N53" s="161"/>
      <c r="O53" s="161"/>
      <c r="P53" s="161"/>
      <c r="Q53" s="161"/>
      <c r="R53" s="160"/>
      <c r="S53" s="160"/>
      <c r="T53" s="160"/>
      <c r="U53" s="160"/>
      <c r="V53" s="161"/>
      <c r="W53" s="161"/>
      <c r="X53" s="160"/>
      <c r="Y53" s="160"/>
      <c r="Z53" s="160"/>
      <c r="AA53" s="160"/>
      <c r="AB53" s="181">
        <f t="shared" si="4"/>
      </c>
      <c r="AC53" s="182">
        <f t="shared" si="5"/>
      </c>
      <c r="AD53" s="24">
        <f t="shared" si="6"/>
        <v>0</v>
      </c>
      <c r="AE53" s="21">
        <f t="shared" si="7"/>
        <v>0</v>
      </c>
      <c r="AF53" s="27">
        <f t="shared" si="8"/>
        <v>0</v>
      </c>
      <c r="AG53" s="21">
        <f t="shared" si="9"/>
        <v>0</v>
      </c>
      <c r="AH53" s="21">
        <f t="shared" si="10"/>
        <v>0</v>
      </c>
      <c r="AI53" s="27">
        <f t="shared" si="11"/>
        <v>0</v>
      </c>
      <c r="AJ53" s="21">
        <f t="shared" si="12"/>
        <v>0</v>
      </c>
      <c r="AK53" s="21">
        <f t="shared" si="13"/>
        <v>0</v>
      </c>
      <c r="AL53" s="27">
        <f t="shared" si="14"/>
        <v>0</v>
      </c>
      <c r="AM53" s="21">
        <f t="shared" si="15"/>
        <v>0</v>
      </c>
      <c r="AN53" s="21">
        <f t="shared" si="16"/>
        <v>0</v>
      </c>
      <c r="AO53" s="21">
        <f t="shared" si="17"/>
        <v>0</v>
      </c>
      <c r="AP53" s="27">
        <f t="shared" si="18"/>
        <v>0</v>
      </c>
      <c r="AQ53" s="27">
        <f t="shared" si="19"/>
        <v>0</v>
      </c>
      <c r="AR53" s="21">
        <f t="shared" si="20"/>
        <v>0</v>
      </c>
      <c r="AS53" s="27">
        <f t="shared" si="21"/>
        <v>0</v>
      </c>
      <c r="AT53" s="27">
        <f t="shared" si="22"/>
        <v>0</v>
      </c>
      <c r="AU53" s="27">
        <f t="shared" si="23"/>
        <v>0</v>
      </c>
      <c r="AV53" s="27">
        <f t="shared" si="24"/>
        <v>0</v>
      </c>
      <c r="AW53" s="27">
        <f t="shared" si="25"/>
        <v>0</v>
      </c>
      <c r="AX53" s="27">
        <f t="shared" si="26"/>
        <v>0</v>
      </c>
      <c r="AY53" s="27">
        <f t="shared" si="27"/>
        <v>0</v>
      </c>
      <c r="AZ53" s="33">
        <f t="shared" si="28"/>
        <v>0</v>
      </c>
      <c r="BA53" s="6"/>
      <c r="BB53" s="6"/>
      <c r="BC53" s="6"/>
      <c r="BD53" s="6"/>
      <c r="BE53" s="6"/>
      <c r="BF53" s="6"/>
      <c r="BG53">
        <v>1248</v>
      </c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</row>
    <row r="54" spans="1:76" ht="12.75" customHeight="1">
      <c r="A54" s="19">
        <f>IF('СПИСОК КЛАССА'!I50=4,1,0)</f>
        <v>0</v>
      </c>
      <c r="B54" s="162">
        <v>39</v>
      </c>
      <c r="C54" s="163">
        <f>IF(NOT(ISBLANK('СПИСОК КЛАССА'!B50)),'СПИСОК КЛАССА'!B50,"")</f>
      </c>
      <c r="D54" s="163">
        <f>IF(NOT(ISBLANK('СПИСОК КЛАССА'!C50)),IF($A54=1,'СПИСОК КЛАССА'!C50,"УЧЕНИК НЕ ВЫПОЛНЯЛ РАБОТУ"),"")</f>
      </c>
      <c r="E54" s="163">
        <v>2</v>
      </c>
      <c r="F54" s="159"/>
      <c r="G54" s="159"/>
      <c r="H54" s="160"/>
      <c r="I54" s="159"/>
      <c r="J54" s="159"/>
      <c r="K54" s="160"/>
      <c r="L54" s="160"/>
      <c r="M54" s="161"/>
      <c r="N54" s="161"/>
      <c r="O54" s="161"/>
      <c r="P54" s="161"/>
      <c r="Q54" s="161"/>
      <c r="R54" s="160"/>
      <c r="S54" s="160"/>
      <c r="T54" s="160"/>
      <c r="U54" s="160"/>
      <c r="V54" s="161"/>
      <c r="W54" s="161"/>
      <c r="X54" s="160"/>
      <c r="Y54" s="160"/>
      <c r="Z54" s="160"/>
      <c r="AA54" s="160"/>
      <c r="AB54" s="181">
        <f t="shared" si="4"/>
      </c>
      <c r="AC54" s="182">
        <f t="shared" si="5"/>
      </c>
      <c r="AD54" s="24">
        <f t="shared" si="6"/>
        <v>0</v>
      </c>
      <c r="AE54" s="21">
        <f t="shared" si="7"/>
        <v>0</v>
      </c>
      <c r="AF54" s="27">
        <f t="shared" si="8"/>
        <v>0</v>
      </c>
      <c r="AG54" s="21">
        <f t="shared" si="9"/>
        <v>0</v>
      </c>
      <c r="AH54" s="21">
        <f t="shared" si="10"/>
        <v>0</v>
      </c>
      <c r="AI54" s="27">
        <f t="shared" si="11"/>
        <v>0</v>
      </c>
      <c r="AJ54" s="21">
        <f t="shared" si="12"/>
        <v>0</v>
      </c>
      <c r="AK54" s="21">
        <f t="shared" si="13"/>
        <v>0</v>
      </c>
      <c r="AL54" s="27">
        <f t="shared" si="14"/>
        <v>0</v>
      </c>
      <c r="AM54" s="21">
        <f t="shared" si="15"/>
        <v>0</v>
      </c>
      <c r="AN54" s="21">
        <f t="shared" si="16"/>
        <v>0</v>
      </c>
      <c r="AO54" s="21">
        <f t="shared" si="17"/>
        <v>0</v>
      </c>
      <c r="AP54" s="27">
        <f t="shared" si="18"/>
        <v>0</v>
      </c>
      <c r="AQ54" s="27">
        <f t="shared" si="19"/>
        <v>0</v>
      </c>
      <c r="AR54" s="21">
        <f t="shared" si="20"/>
        <v>0</v>
      </c>
      <c r="AS54" s="27">
        <f t="shared" si="21"/>
        <v>0</v>
      </c>
      <c r="AT54" s="27">
        <f t="shared" si="22"/>
        <v>0</v>
      </c>
      <c r="AU54" s="27">
        <f t="shared" si="23"/>
        <v>0</v>
      </c>
      <c r="AV54" s="27">
        <f t="shared" si="24"/>
        <v>0</v>
      </c>
      <c r="AW54" s="27">
        <f t="shared" si="25"/>
        <v>0</v>
      </c>
      <c r="AX54" s="27">
        <f t="shared" si="26"/>
        <v>0</v>
      </c>
      <c r="AY54" s="27">
        <f t="shared" si="27"/>
        <v>0</v>
      </c>
      <c r="AZ54" s="33">
        <f t="shared" si="28"/>
        <v>0</v>
      </c>
      <c r="BA54" s="6"/>
      <c r="BB54" s="6"/>
      <c r="BC54" s="6"/>
      <c r="BD54" s="6"/>
      <c r="BE54" s="6"/>
      <c r="BF54" s="6"/>
      <c r="BG54">
        <v>125</v>
      </c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</row>
    <row r="55" spans="1:76" ht="12.75" customHeight="1" thickBot="1">
      <c r="A55" s="19">
        <f>IF('СПИСОК КЛАССА'!I51=4,1,0)</f>
        <v>0</v>
      </c>
      <c r="B55" s="164">
        <v>40</v>
      </c>
      <c r="C55" s="163">
        <f>IF(NOT(ISBLANK('СПИСОК КЛАССА'!B51)),'СПИСОК КЛАССА'!B51,"")</f>
      </c>
      <c r="D55" s="163">
        <f>IF(NOT(ISBLANK('СПИСОК КЛАССА'!C51)),IF($A55=1,'СПИСОК КЛАССА'!C51,"УЧЕНИК НЕ ВЫПОЛНЯЛ РАБОТУ"),"")</f>
      </c>
      <c r="E55" s="163">
        <v>2</v>
      </c>
      <c r="F55" s="159"/>
      <c r="G55" s="159"/>
      <c r="H55" s="160"/>
      <c r="I55" s="159"/>
      <c r="J55" s="159"/>
      <c r="K55" s="160"/>
      <c r="L55" s="160"/>
      <c r="M55" s="161"/>
      <c r="N55" s="161"/>
      <c r="O55" s="161"/>
      <c r="P55" s="161"/>
      <c r="Q55" s="161"/>
      <c r="R55" s="160"/>
      <c r="S55" s="160"/>
      <c r="T55" s="160"/>
      <c r="U55" s="160"/>
      <c r="V55" s="161"/>
      <c r="W55" s="161"/>
      <c r="X55" s="160"/>
      <c r="Y55" s="160"/>
      <c r="Z55" s="160"/>
      <c r="AA55" s="160"/>
      <c r="AB55" s="181">
        <f t="shared" si="4"/>
      </c>
      <c r="AC55" s="182">
        <f t="shared" si="5"/>
      </c>
      <c r="AD55" s="24">
        <f t="shared" si="6"/>
        <v>0</v>
      </c>
      <c r="AE55" s="21">
        <f t="shared" si="7"/>
        <v>0</v>
      </c>
      <c r="AF55" s="27">
        <f t="shared" si="8"/>
        <v>0</v>
      </c>
      <c r="AG55" s="21">
        <f t="shared" si="9"/>
        <v>0</v>
      </c>
      <c r="AH55" s="21">
        <f t="shared" si="10"/>
        <v>0</v>
      </c>
      <c r="AI55" s="27">
        <f t="shared" si="11"/>
        <v>0</v>
      </c>
      <c r="AJ55" s="21">
        <f t="shared" si="12"/>
        <v>0</v>
      </c>
      <c r="AK55" s="21">
        <f t="shared" si="13"/>
        <v>0</v>
      </c>
      <c r="AL55" s="27">
        <f t="shared" si="14"/>
        <v>0</v>
      </c>
      <c r="AM55" s="21">
        <f t="shared" si="15"/>
        <v>0</v>
      </c>
      <c r="AN55" s="21">
        <f t="shared" si="16"/>
        <v>0</v>
      </c>
      <c r="AO55" s="21">
        <f t="shared" si="17"/>
        <v>0</v>
      </c>
      <c r="AP55" s="27">
        <f t="shared" si="18"/>
        <v>0</v>
      </c>
      <c r="AQ55" s="27">
        <f t="shared" si="19"/>
        <v>0</v>
      </c>
      <c r="AR55" s="21">
        <f t="shared" si="20"/>
        <v>0</v>
      </c>
      <c r="AS55" s="27">
        <f t="shared" si="21"/>
        <v>0</v>
      </c>
      <c r="AT55" s="27">
        <f t="shared" si="22"/>
        <v>0</v>
      </c>
      <c r="AU55" s="27">
        <f t="shared" si="23"/>
        <v>0</v>
      </c>
      <c r="AV55" s="27">
        <f t="shared" si="24"/>
        <v>0</v>
      </c>
      <c r="AW55" s="27">
        <f t="shared" si="25"/>
        <v>0</v>
      </c>
      <c r="AX55" s="27">
        <f t="shared" si="26"/>
        <v>0</v>
      </c>
      <c r="AY55" s="27">
        <f t="shared" si="27"/>
        <v>0</v>
      </c>
      <c r="AZ55" s="33">
        <f t="shared" si="28"/>
        <v>0</v>
      </c>
      <c r="BA55" s="6"/>
      <c r="BB55" s="6"/>
      <c r="BC55" s="6"/>
      <c r="BD55" s="6"/>
      <c r="BE55" s="6"/>
      <c r="BF55" s="6"/>
      <c r="BG55">
        <v>1256</v>
      </c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</row>
    <row r="56" spans="1:94" ht="12.75">
      <c r="A56" s="6"/>
      <c r="B56" s="6"/>
      <c r="C56" s="6"/>
      <c r="D56" s="6"/>
      <c r="E56" s="6"/>
      <c r="F56" s="6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>
        <v>12567</v>
      </c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</row>
    <row r="57" spans="1:9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>
        <v>125678</v>
      </c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</row>
    <row r="58" spans="1:9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>
        <v>12568</v>
      </c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</row>
    <row r="59" spans="1:9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>
        <v>1257</v>
      </c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</row>
    <row r="60" spans="1:9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>
        <v>12578</v>
      </c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</row>
    <row r="61" spans="1:9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>
        <v>1258</v>
      </c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</row>
    <row r="62" spans="1:9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>
        <v>126</v>
      </c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</row>
    <row r="63" spans="1:94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>
        <v>1267</v>
      </c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</row>
    <row r="64" spans="1:9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>
        <v>12678</v>
      </c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</row>
    <row r="65" spans="1:94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>
        <v>1268</v>
      </c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</row>
    <row r="66" spans="1:94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>
        <v>127</v>
      </c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</row>
    <row r="67" spans="1:94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>
        <v>1278</v>
      </c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</row>
    <row r="68" spans="1:9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>
        <v>128</v>
      </c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</row>
    <row r="69" spans="1:9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>
        <v>13</v>
      </c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</row>
    <row r="70" spans="1:9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>
        <v>134</v>
      </c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</row>
    <row r="71" spans="1:94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>
        <v>1345</v>
      </c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</row>
    <row r="72" spans="1:94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>
        <v>13456</v>
      </c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</row>
    <row r="73" spans="1:94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>
        <v>134567</v>
      </c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</row>
    <row r="74" spans="1:94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>
        <v>1345678</v>
      </c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</row>
    <row r="75" spans="1:94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>
        <v>134568</v>
      </c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</row>
    <row r="76" spans="1:94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>
        <v>13457</v>
      </c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</row>
    <row r="77" spans="1:94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>
        <v>134578</v>
      </c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</row>
    <row r="78" spans="1:94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>
        <v>13458</v>
      </c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</row>
    <row r="79" spans="1:94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>
        <v>1346</v>
      </c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</row>
    <row r="80" spans="1:94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>
        <v>13467</v>
      </c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</row>
    <row r="81" spans="1:94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>
        <v>134678</v>
      </c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</row>
    <row r="82" spans="1:94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>
        <v>13468</v>
      </c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</row>
    <row r="83" spans="1:94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>
        <v>1347</v>
      </c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</row>
    <row r="84" spans="1:94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>
        <v>13478</v>
      </c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</row>
    <row r="85" spans="1:94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>
        <v>1348</v>
      </c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</row>
    <row r="86" spans="1:94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>
        <v>135</v>
      </c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</row>
    <row r="87" spans="1:94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>
        <v>1356</v>
      </c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</row>
    <row r="88" spans="1:94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>
        <v>13567</v>
      </c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</row>
    <row r="89" spans="1:94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>
        <v>135678</v>
      </c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</row>
    <row r="90" spans="1:94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>
        <v>13568</v>
      </c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</row>
    <row r="91" spans="1:9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>
        <v>1357</v>
      </c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</row>
    <row r="92" spans="1:94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>
        <v>13578</v>
      </c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</row>
    <row r="93" spans="1:94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>
        <v>1358</v>
      </c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</row>
    <row r="94" spans="1:94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>
        <v>136</v>
      </c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</row>
    <row r="95" spans="1:94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>
        <v>1367</v>
      </c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</row>
    <row r="96" spans="1:94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>
        <v>13678</v>
      </c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</row>
    <row r="97" spans="1:94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>
        <v>1368</v>
      </c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</row>
    <row r="98" spans="1:94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>
        <v>137</v>
      </c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</row>
    <row r="99" spans="1:94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>
        <v>1378</v>
      </c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</row>
    <row r="100" spans="1:94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>
        <v>138</v>
      </c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</row>
    <row r="101" spans="1:94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>
        <v>14</v>
      </c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</row>
    <row r="102" spans="1:94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>
        <v>145</v>
      </c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</row>
    <row r="103" spans="1:94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>
        <v>1456</v>
      </c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</row>
    <row r="104" spans="1:94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>
        <v>14567</v>
      </c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</row>
    <row r="105" spans="1:94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>
        <v>145678</v>
      </c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</row>
    <row r="106" spans="1:94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>
        <v>14568</v>
      </c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</row>
    <row r="107" spans="1:94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>
        <v>1457</v>
      </c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</row>
    <row r="108" spans="1:94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>
        <v>14578</v>
      </c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</row>
    <row r="109" spans="1:9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>
        <v>1458</v>
      </c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</row>
    <row r="110" spans="1:94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>
        <v>146</v>
      </c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</row>
    <row r="111" spans="1:94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>
        <v>1467</v>
      </c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</row>
    <row r="112" spans="1:94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>
        <v>14678</v>
      </c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</row>
    <row r="113" spans="1:94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>
        <v>1468</v>
      </c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</row>
    <row r="114" spans="1:94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>
        <v>147</v>
      </c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</row>
    <row r="115" spans="1:94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>
        <v>1478</v>
      </c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</row>
    <row r="116" spans="1:94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>
        <v>148</v>
      </c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</row>
    <row r="117" spans="1:94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>
        <v>15</v>
      </c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</row>
    <row r="118" spans="1:94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>
        <v>156</v>
      </c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</row>
    <row r="119" spans="1:94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>
        <v>1567</v>
      </c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</row>
    <row r="120" spans="1:94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>
        <v>15678</v>
      </c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</row>
    <row r="121" spans="1:94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>
        <v>1568</v>
      </c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</row>
    <row r="122" spans="1:94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>
        <v>157</v>
      </c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</row>
    <row r="123" spans="1:94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>
        <v>1578</v>
      </c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</row>
    <row r="124" spans="1:94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>
        <v>158</v>
      </c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</row>
    <row r="125" spans="1:94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>
        <v>16</v>
      </c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</row>
    <row r="126" spans="1:94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>
        <v>167</v>
      </c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</row>
    <row r="127" spans="1:94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>
        <v>1678</v>
      </c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</row>
    <row r="128" spans="1:94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>
        <v>168</v>
      </c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</row>
    <row r="129" spans="1:94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>
        <v>17</v>
      </c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</row>
    <row r="130" spans="1:94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>
        <v>178</v>
      </c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</row>
    <row r="131" spans="1:94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>
        <v>18</v>
      </c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</row>
    <row r="132" spans="1:94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>
        <v>2</v>
      </c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</row>
    <row r="133" spans="1:94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>
        <v>23</v>
      </c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</row>
    <row r="134" spans="1:94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>
        <v>234</v>
      </c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</row>
    <row r="135" spans="1:94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>
        <v>2345</v>
      </c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</row>
    <row r="136" spans="1:94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>
        <v>23456</v>
      </c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</row>
    <row r="137" spans="1:9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>
        <v>234567</v>
      </c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</row>
    <row r="138" spans="1:94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>
        <v>2345678</v>
      </c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</row>
    <row r="139" spans="1:94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>
        <v>234568</v>
      </c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</row>
    <row r="140" spans="1:94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>
        <v>23457</v>
      </c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</row>
    <row r="141" spans="1:94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>
        <v>234578</v>
      </c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</row>
    <row r="142" spans="1:94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>
        <v>23458</v>
      </c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</row>
    <row r="143" spans="1:94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>
        <v>2346</v>
      </c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</row>
    <row r="144" spans="1:94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>
        <v>23467</v>
      </c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</row>
    <row r="145" spans="1:94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>
        <v>234678</v>
      </c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</row>
    <row r="146" spans="1:94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>
        <v>23468</v>
      </c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</row>
    <row r="147" spans="1:94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>
        <v>2347</v>
      </c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</row>
    <row r="148" spans="1:94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>
        <v>23478</v>
      </c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</row>
    <row r="149" spans="1:94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>
        <v>2348</v>
      </c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</row>
    <row r="150" spans="1:94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>
        <v>235</v>
      </c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</row>
    <row r="151" spans="1:94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>
        <v>2356</v>
      </c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</row>
    <row r="152" spans="1:94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>
        <v>23567</v>
      </c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</row>
    <row r="153" spans="1:9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>
        <v>235678</v>
      </c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</row>
    <row r="154" spans="1:94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>
        <v>23568</v>
      </c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</row>
    <row r="155" spans="1:94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>
        <v>2357</v>
      </c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</row>
    <row r="156" spans="1:9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>
        <v>23578</v>
      </c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</row>
    <row r="157" spans="1:94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>
        <v>2358</v>
      </c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</row>
    <row r="158" spans="1:9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>
        <v>236</v>
      </c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</row>
    <row r="159" ht="12.75">
      <c r="BG159">
        <v>2367</v>
      </c>
    </row>
    <row r="160" ht="12.75">
      <c r="BG160">
        <v>23678</v>
      </c>
    </row>
    <row r="161" ht="12.75">
      <c r="BG161">
        <v>2368</v>
      </c>
    </row>
    <row r="162" ht="12.75">
      <c r="BG162">
        <v>237</v>
      </c>
    </row>
    <row r="163" ht="12.75">
      <c r="BG163">
        <v>2378</v>
      </c>
    </row>
    <row r="164" ht="12.75">
      <c r="BG164">
        <v>238</v>
      </c>
    </row>
    <row r="165" ht="12.75">
      <c r="BG165">
        <v>24</v>
      </c>
    </row>
    <row r="166" ht="12.75">
      <c r="BG166">
        <v>245</v>
      </c>
    </row>
    <row r="167" ht="12.75">
      <c r="BG167">
        <v>2456</v>
      </c>
    </row>
    <row r="168" ht="12.75">
      <c r="BG168">
        <v>24567</v>
      </c>
    </row>
    <row r="169" ht="12.75">
      <c r="BG169">
        <v>245678</v>
      </c>
    </row>
    <row r="170" ht="12.75">
      <c r="BG170">
        <v>24568</v>
      </c>
    </row>
    <row r="171" ht="12.75">
      <c r="BG171">
        <v>2457</v>
      </c>
    </row>
    <row r="172" ht="12.75">
      <c r="BG172">
        <v>24578</v>
      </c>
    </row>
    <row r="173" ht="12.75">
      <c r="BG173">
        <v>2458</v>
      </c>
    </row>
    <row r="174" ht="12.75">
      <c r="BG174">
        <v>246</v>
      </c>
    </row>
    <row r="175" ht="12.75">
      <c r="BG175">
        <v>2467</v>
      </c>
    </row>
    <row r="176" ht="12.75">
      <c r="BG176">
        <v>24678</v>
      </c>
    </row>
    <row r="177" ht="12.75">
      <c r="BG177">
        <v>2468</v>
      </c>
    </row>
    <row r="178" ht="12.75">
      <c r="BG178">
        <v>247</v>
      </c>
    </row>
    <row r="179" ht="12.75">
      <c r="BG179">
        <v>2478</v>
      </c>
    </row>
    <row r="180" ht="12.75">
      <c r="BG180">
        <v>248</v>
      </c>
    </row>
    <row r="181" ht="12.75">
      <c r="BG181">
        <v>25</v>
      </c>
    </row>
    <row r="182" ht="12.75">
      <c r="BG182">
        <v>256</v>
      </c>
    </row>
    <row r="183" ht="12.75">
      <c r="BG183">
        <v>2567</v>
      </c>
    </row>
    <row r="184" ht="12.75">
      <c r="BG184">
        <v>25678</v>
      </c>
    </row>
    <row r="185" ht="12.75">
      <c r="BG185">
        <v>2568</v>
      </c>
    </row>
    <row r="186" ht="12.75">
      <c r="BG186">
        <v>257</v>
      </c>
    </row>
    <row r="187" ht="12.75">
      <c r="BG187">
        <v>2578</v>
      </c>
    </row>
    <row r="188" ht="12.75">
      <c r="BG188">
        <v>258</v>
      </c>
    </row>
    <row r="189" ht="12.75">
      <c r="BG189">
        <v>26</v>
      </c>
    </row>
    <row r="190" ht="12.75">
      <c r="BG190">
        <v>267</v>
      </c>
    </row>
    <row r="191" ht="12.75">
      <c r="BG191">
        <v>2678</v>
      </c>
    </row>
    <row r="192" ht="12.75">
      <c r="BG192">
        <v>268</v>
      </c>
    </row>
    <row r="193" ht="12.75">
      <c r="BG193">
        <v>27</v>
      </c>
    </row>
    <row r="194" ht="12.75">
      <c r="BG194">
        <v>278</v>
      </c>
    </row>
    <row r="195" ht="12.75">
      <c r="BG195">
        <v>28</v>
      </c>
    </row>
    <row r="196" ht="12.75">
      <c r="BG196">
        <v>3</v>
      </c>
    </row>
    <row r="197" ht="12.75">
      <c r="BG197">
        <v>34</v>
      </c>
    </row>
    <row r="198" ht="12.75">
      <c r="BG198">
        <v>345</v>
      </c>
    </row>
    <row r="199" ht="12.75">
      <c r="BG199">
        <v>3456</v>
      </c>
    </row>
    <row r="200" ht="12.75">
      <c r="BG200">
        <v>34567</v>
      </c>
    </row>
    <row r="201" ht="12.75">
      <c r="BG201">
        <v>345678</v>
      </c>
    </row>
    <row r="202" ht="12.75">
      <c r="BG202">
        <v>34568</v>
      </c>
    </row>
    <row r="203" ht="12.75">
      <c r="BG203">
        <v>3457</v>
      </c>
    </row>
    <row r="204" ht="12.75">
      <c r="BG204">
        <v>34578</v>
      </c>
    </row>
    <row r="205" ht="12.75">
      <c r="BG205">
        <v>3458</v>
      </c>
    </row>
    <row r="206" ht="12.75">
      <c r="BG206">
        <v>346</v>
      </c>
    </row>
    <row r="207" ht="12.75">
      <c r="BG207">
        <v>3467</v>
      </c>
    </row>
    <row r="208" ht="12.75">
      <c r="BG208">
        <v>34678</v>
      </c>
    </row>
    <row r="209" ht="12.75">
      <c r="BG209">
        <v>3468</v>
      </c>
    </row>
    <row r="210" ht="12.75">
      <c r="BG210">
        <v>347</v>
      </c>
    </row>
    <row r="211" ht="12.75">
      <c r="BG211">
        <v>3478</v>
      </c>
    </row>
    <row r="212" ht="12.75">
      <c r="BG212">
        <v>348</v>
      </c>
    </row>
    <row r="213" ht="12.75">
      <c r="BG213">
        <v>35</v>
      </c>
    </row>
    <row r="214" ht="12.75">
      <c r="BG214">
        <v>356</v>
      </c>
    </row>
    <row r="215" ht="12.75">
      <c r="BG215">
        <v>3567</v>
      </c>
    </row>
    <row r="216" ht="12.75">
      <c r="BG216">
        <v>35678</v>
      </c>
    </row>
    <row r="217" ht="12.75">
      <c r="BG217">
        <v>3568</v>
      </c>
    </row>
    <row r="218" ht="12.75">
      <c r="BG218">
        <v>357</v>
      </c>
    </row>
    <row r="219" ht="12.75">
      <c r="BG219">
        <v>3578</v>
      </c>
    </row>
    <row r="220" ht="12.75">
      <c r="BG220">
        <v>358</v>
      </c>
    </row>
    <row r="221" ht="12.75">
      <c r="BG221">
        <v>36</v>
      </c>
    </row>
    <row r="222" ht="12.75">
      <c r="BG222">
        <v>367</v>
      </c>
    </row>
    <row r="223" ht="12.75">
      <c r="BG223">
        <v>3678</v>
      </c>
    </row>
    <row r="224" ht="12.75">
      <c r="BG224">
        <v>368</v>
      </c>
    </row>
    <row r="225" ht="12.75">
      <c r="BG225">
        <v>37</v>
      </c>
    </row>
    <row r="226" ht="12.75">
      <c r="BG226">
        <v>378</v>
      </c>
    </row>
    <row r="227" ht="12.75">
      <c r="BG227">
        <v>38</v>
      </c>
    </row>
    <row r="228" ht="12.75">
      <c r="BG228">
        <v>4</v>
      </c>
    </row>
    <row r="229" ht="12.75">
      <c r="BG229">
        <v>45</v>
      </c>
    </row>
    <row r="230" ht="12.75">
      <c r="BG230">
        <v>456</v>
      </c>
    </row>
    <row r="231" ht="12.75">
      <c r="BG231">
        <v>4567</v>
      </c>
    </row>
    <row r="232" ht="12.75">
      <c r="BG232">
        <v>45678</v>
      </c>
    </row>
    <row r="233" ht="12.75">
      <c r="BG233">
        <v>4568</v>
      </c>
    </row>
    <row r="234" ht="12.75">
      <c r="BG234">
        <v>457</v>
      </c>
    </row>
    <row r="235" ht="12.75">
      <c r="BG235">
        <v>4578</v>
      </c>
    </row>
    <row r="236" ht="12.75">
      <c r="BG236">
        <v>458</v>
      </c>
    </row>
    <row r="237" ht="12.75">
      <c r="BG237">
        <v>46</v>
      </c>
    </row>
    <row r="238" ht="12.75">
      <c r="BG238">
        <v>467</v>
      </c>
    </row>
    <row r="239" ht="12.75">
      <c r="BG239">
        <v>4678</v>
      </c>
    </row>
    <row r="240" ht="12.75">
      <c r="BG240">
        <v>468</v>
      </c>
    </row>
    <row r="241" ht="12.75">
      <c r="BG241">
        <v>47</v>
      </c>
    </row>
    <row r="242" ht="12.75">
      <c r="BG242">
        <v>478</v>
      </c>
    </row>
    <row r="243" ht="12.75">
      <c r="BG243">
        <v>48</v>
      </c>
    </row>
    <row r="244" ht="12.75">
      <c r="BG244">
        <v>5</v>
      </c>
    </row>
    <row r="245" ht="12.75">
      <c r="BG245">
        <v>56</v>
      </c>
    </row>
    <row r="246" ht="12.75">
      <c r="BG246">
        <v>567</v>
      </c>
    </row>
    <row r="247" ht="12.75">
      <c r="BG247">
        <v>5678</v>
      </c>
    </row>
    <row r="248" ht="12.75">
      <c r="BG248">
        <v>568</v>
      </c>
    </row>
    <row r="249" ht="12.75">
      <c r="BG249">
        <v>57</v>
      </c>
    </row>
    <row r="250" ht="12.75">
      <c r="BG250">
        <v>578</v>
      </c>
    </row>
    <row r="251" ht="12.75">
      <c r="BG251">
        <v>58</v>
      </c>
    </row>
    <row r="252" ht="12.75">
      <c r="BG252">
        <v>6</v>
      </c>
    </row>
    <row r="253" ht="12.75">
      <c r="BG253">
        <v>67</v>
      </c>
    </row>
    <row r="254" ht="12.75">
      <c r="BG254">
        <v>678</v>
      </c>
    </row>
    <row r="255" ht="12.75">
      <c r="BG255">
        <v>68</v>
      </c>
    </row>
    <row r="256" ht="12.75">
      <c r="BG256">
        <v>7</v>
      </c>
    </row>
    <row r="257" ht="12.75">
      <c r="BG257">
        <v>78</v>
      </c>
    </row>
    <row r="258" ht="12.75">
      <c r="BG258">
        <v>8</v>
      </c>
    </row>
    <row r="259" ht="12.75">
      <c r="BG259" s="1" t="s">
        <v>61</v>
      </c>
    </row>
  </sheetData>
  <sheetProtection password="C455" sheet="1" objects="1" scenarios="1" selectLockedCells="1"/>
  <protectedRanges>
    <protectedRange sqref="AB6" name="Диапазон1"/>
    <protectedRange sqref="F16:AA55" name="Диапазон2"/>
  </protectedRanges>
  <mergeCells count="16">
    <mergeCell ref="K2:L2"/>
    <mergeCell ref="G2:H2"/>
    <mergeCell ref="G4:X4"/>
    <mergeCell ref="P2:Q2"/>
    <mergeCell ref="I2:J2"/>
    <mergeCell ref="N2:O2"/>
    <mergeCell ref="D9:D11"/>
    <mergeCell ref="D2:F2"/>
    <mergeCell ref="B9:B15"/>
    <mergeCell ref="C9:C15"/>
    <mergeCell ref="V2:W2"/>
    <mergeCell ref="N6:R6"/>
    <mergeCell ref="B8:AC8"/>
    <mergeCell ref="F9:AA10"/>
    <mergeCell ref="AC9:AC15"/>
    <mergeCell ref="AB9:AB15"/>
  </mergeCells>
  <conditionalFormatting sqref="G2">
    <cfRule type="expression" priority="2" dxfId="0" stopIfTrue="1">
      <formula>ISBLANK(G2)</formula>
    </cfRule>
  </conditionalFormatting>
  <conditionalFormatting sqref="AD15:AY15">
    <cfRule type="expression" priority="3" dxfId="0" stopIfTrue="1">
      <formula>AND(OR($C15&lt;&gt;"",$D15&lt;&gt;""),$A15=1,ISBLANK(AD15))</formula>
    </cfRule>
  </conditionalFormatting>
  <conditionalFormatting sqref="AB6:AD6">
    <cfRule type="cellIs" priority="4" dxfId="7" operator="equal" stopIfTrue="1">
      <formula>"НЕТ"</formula>
    </cfRule>
  </conditionalFormatting>
  <conditionalFormatting sqref="F16:AA55">
    <cfRule type="expression" priority="1" dxfId="7" stopIfTrue="1">
      <formula>AND(OR($C16&lt;&gt;"",$D16&lt;&gt;""),$A16=1,ISBLANK(F16))</formula>
    </cfRule>
  </conditionalFormatting>
  <dataValidations count="24">
    <dataValidation allowBlank="1" showInputMessage="1" showErrorMessage="1" promptTitle="Номер варианта" prompt="Возможние варианты: 1 и 2" sqref="AD15:AY15"/>
    <dataValidation type="list" operator="equal" allowBlank="1" showInputMessage="1" showErrorMessage="1" prompt="После внесения в таблицу данных для всех учащихся, принимавших участие в тестировании, выберите &quot;Да&quot;" sqref="AB6:AD6">
      <formula1>"ДА,НЕТ"</formula1>
    </dataValidation>
    <dataValidation type="list" allowBlank="1" showDropDown="1" showInputMessage="1" showErrorMessage="1" promptTitle="6. Балл за выполнение задания" prompt="Возможные значения: 0, 1 и 2.&#10;Если ученик не дал ответа, введите N." sqref="K16:K55">
      <formula1>"0,1,2,N"</formula1>
    </dataValidation>
    <dataValidation type="list" allowBlank="1" showDropDown="1" showInputMessage="1" showErrorMessage="1" promptTitle="14. Балл за выполнение задания" prompt="Возможные значения: 0 и 1.&#10;Если ученик не дал ответа, введите N." sqref="S16:S55">
      <formula1>"0,1,N"</formula1>
    </dataValidation>
    <dataValidation type="list" allowBlank="1" showDropDown="1" showInputMessage="1" showErrorMessage="1" promptTitle="18. Балл за выполнение задания" prompt="Возможные значения: 0 и 1.&#10;Если ученик не дал ответа, введите N." sqref="Y16:Y55">
      <formula1>"0,1,N"</formula1>
    </dataValidation>
    <dataValidation type="list" allowBlank="1" showDropDown="1" showInputMessage="1" showErrorMessage="1" promptTitle="20. Балл за выполнение задания" prompt="Возможные значения: 0, 1 и 2.&#10;Если ученик не дал ответа, введите N." sqref="AA16:AA55">
      <formula1>"0,1,2,N"</formula1>
    </dataValidation>
    <dataValidation type="list" allowBlank="1" showDropDown="1" showInputMessage="1" showErrorMessage="1" promptTitle="19. Балл за выполнение задания" prompt="Возможные значения: 0 и 1.&#10;Если ученик не дал ответа, введите N." sqref="Z16:Z55">
      <formula1>"0,1,N"</formula1>
    </dataValidation>
    <dataValidation type="list" allowBlank="1" showDropDown="1" showInputMessage="1" showErrorMessage="1" promptTitle="7. Балл за выполнение задания" prompt="Возможные значения: 0 и 1.&#10;Если ученик не дал ответа, введите N." sqref="L16:L55">
      <formula1>"0,1,N"</formula1>
    </dataValidation>
    <dataValidation type="list" allowBlank="1" showDropDown="1" showInputMessage="1" showErrorMessage="1" promptTitle="1.Балл за выполнение задания." prompt="Возможные значения: 0 и 1.&#10;Если ученик не дал ответа, введите N." sqref="F16:F55">
      <formula1>"0,1,N"</formula1>
    </dataValidation>
    <dataValidation type="list" allowBlank="1" showDropDown="1" showInputMessage="1" showErrorMessage="1" promptTitle="2.Балл за выполнение задания." prompt="Возможные значения: 0 и 1.&#10;Если ученик не дал ответа, введите N." sqref="G16:G55">
      <formula1>"0,1,N"</formula1>
    </dataValidation>
    <dataValidation type="list" allowBlank="1" showDropDown="1" showInputMessage="1" showErrorMessage="1" promptTitle="3. Балл за выполнение задания" prompt="Возможные значения: 0,1 и 2.&#10;Если ученик не дал ответа, введите N." sqref="H16:H55">
      <formula1>"0,1,2,N"</formula1>
    </dataValidation>
    <dataValidation type="list" allowBlank="1" showDropDown="1" showInputMessage="1" showErrorMessage="1" promptTitle="5. Балл за выполнение задания." prompt="Возможные значения: 0 и 1.&#10;Если ученик не дал ответа, введите N." sqref="J16:J55">
      <formula1>"0,1,N"</formula1>
    </dataValidation>
    <dataValidation type="list" allowBlank="1" showDropDown="1" showInputMessage="1" showErrorMessage="1" promptTitle="9. Балл за выполнение задания." prompt="Возможные значения: 0 и 1.&#10;Если ученик не дал ответа, введите N." sqref="N16:N55">
      <formula1>"0,1,N"</formula1>
    </dataValidation>
    <dataValidation type="list" allowBlank="1" showDropDown="1" showInputMessage="1" showErrorMessage="1" promptTitle="12. Балл за выполнение задания." prompt="Возможные значения: 0 и 1.&#10;Если ученик не дал ответа, введите N." sqref="Q16:Q55">
      <formula1>"0,1,N"</formula1>
    </dataValidation>
    <dataValidation type="list" allowBlank="1" showDropDown="1" showInputMessage="1" showErrorMessage="1" promptTitle="8. Балл за выполнение задания." prompt="Возможные значения: 0 и 1.&#10;Если ученик не дал ответа, введите N." sqref="M16:M55">
      <formula1>"0,1,N"</formula1>
    </dataValidation>
    <dataValidation type="list" allowBlank="1" showDropDown="1" showInputMessage="1" showErrorMessage="1" promptTitle="11. Балл за выполнение задания." prompt="Возможные значения: 0 и 1.&#10;Если ученик не дал ответа, введите N." sqref="P16:P55">
      <formula1>"0,1,N"</formula1>
    </dataValidation>
    <dataValidation type="list" allowBlank="1" showDropDown="1" showInputMessage="1" showErrorMessage="1" promptTitle="10. Балл за выполнение задания." prompt="Возможные значения: 0 и 1.&#10;Если ученик не дал ответа, введите N." sqref="O16:O55">
      <formula1>"0,1,N"</formula1>
    </dataValidation>
    <dataValidation type="list" allowBlank="1" showDropDown="1" showInputMessage="1" showErrorMessage="1" promptTitle="4. Балл за выполнение задания." prompt="Возможные значения: 0 и 1.&#10;Если ученик не дал ответа, введите N." sqref="I16:I55">
      <formula1>"0,1,N"</formula1>
    </dataValidation>
    <dataValidation type="list" allowBlank="1" showDropDown="1" showInputMessage="1" showErrorMessage="1" promptTitle="13. Балл за выполнение задания" prompt="Возможные значения: 0,1 и 2.&#10;Если ученик не дал ответа, введите N." sqref="R16:R55">
      <formula1>"0,1,2,N"</formula1>
    </dataValidation>
    <dataValidation type="list" allowBlank="1" showDropDown="1" showInputMessage="1" showErrorMessage="1" promptTitle="15. Балл за выполнение задания" prompt="Возможные значения: 0 и 1.&#10;Если ученик не дал ответа, введите N." sqref="T16:T55">
      <formula1>"0,1,N"</formula1>
    </dataValidation>
    <dataValidation type="list" allowBlank="1" showDropDown="1" showInputMessage="1" showErrorMessage="1" promptTitle="16. Балл за выполнение задания" prompt="Возможные значения: 0,1 и 2.&#10;Если ученик не дал ответа, введите N." sqref="U16:U55">
      <formula1>"0,1,2,N"</formula1>
    </dataValidation>
    <dataValidation type="list" allowBlank="1" showDropDown="1" showInputMessage="1" showErrorMessage="1" promptTitle="17.1 Балл за выполнение задания." prompt="Возможные значения: 0 и 1.&#10;Если ученик не дал ответа, введите N." sqref="V16:V55">
      <formula1>"0,1,N"</formula1>
    </dataValidation>
    <dataValidation type="list" allowBlank="1" showDropDown="1" showInputMessage="1" showErrorMessage="1" promptTitle="17.2 Балл за выполнение задания." prompt="Возможные значения: 0 и 1.&#10;Если ученик не дал ответа, введите N.." sqref="W16:W55">
      <formula1>"0,1,N"</formula1>
    </dataValidation>
    <dataValidation type="list" allowBlank="1" showDropDown="1" showInputMessage="1" showErrorMessage="1" promptTitle="17.3 Балл за выполнение задания" prompt="Возможные значения: 0 и 1.&#10;Если ученик не дал ответа, введите N." sqref="X16:X55">
      <formula1>"0,1,N"</formula1>
    </dataValidation>
  </dataValidations>
  <printOptions/>
  <pageMargins left="0.15748031496062992" right="0.1968503937007874" top="0.4609375" bottom="0.15748031496062992" header="0.15748031496062992" footer="0.5118110236220472"/>
  <pageSetup fitToHeight="0" fitToWidth="0" horizontalDpi="600" verticalDpi="600" orientation="landscape" paperSize="9" scale="90" r:id="rId1"/>
  <headerFooter alignWithMargins="0">
    <oddHeader>&amp;CКГБУ "Региональный центр оценки качества образования"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95"/>
  <sheetViews>
    <sheetView view="pageLayout" zoomScaleNormal="85" workbookViewId="0" topLeftCell="A1">
      <selection activeCell="B44" sqref="B44:F44"/>
    </sheetView>
  </sheetViews>
  <sheetFormatPr defaultColWidth="9.00390625" defaultRowHeight="12.75"/>
  <cols>
    <col min="1" max="1" width="28.875" style="56" customWidth="1"/>
    <col min="2" max="2" width="13.25390625" style="0" customWidth="1"/>
    <col min="3" max="3" width="10.875" style="0" customWidth="1"/>
    <col min="5" max="5" width="12.25390625" style="0" customWidth="1"/>
    <col min="6" max="6" width="9.125" style="0" customWidth="1"/>
    <col min="7" max="7" width="12.00390625" style="0" customWidth="1"/>
    <col min="8" max="8" width="19.625" style="0" customWidth="1"/>
    <col min="10" max="10" width="23.625" style="0" customWidth="1"/>
    <col min="12" max="12" width="13.375" style="0" customWidth="1"/>
    <col min="18" max="18" width="12.375" style="0" customWidth="1"/>
    <col min="19" max="19" width="58.125" style="0" customWidth="1"/>
    <col min="20" max="20" width="44.625" style="0" customWidth="1"/>
    <col min="21" max="21" width="31.25390625" style="0" customWidth="1"/>
    <col min="22" max="22" width="27.875" style="0" customWidth="1"/>
    <col min="23" max="23" width="37.75390625" style="0" customWidth="1"/>
  </cols>
  <sheetData>
    <row r="1" spans="1:8" ht="24" customHeight="1" thickBot="1">
      <c r="A1" s="37"/>
      <c r="B1" s="73" t="s">
        <v>207</v>
      </c>
      <c r="C1" s="328" t="s">
        <v>0</v>
      </c>
      <c r="D1" s="329"/>
      <c r="E1" s="38" t="str">
        <f>IF(NOT(ISBLANK('СПИСОК КЛАССА'!G1)),'СПИСОК КЛАССА'!G1,"")</f>
        <v>138034</v>
      </c>
      <c r="F1" s="328" t="s">
        <v>1</v>
      </c>
      <c r="G1" s="329"/>
      <c r="H1" s="38" t="str">
        <f>IF(NOT(ISBLANK('СПИСОК КЛАССА'!I1)),'СПИСОК КЛАССА'!I1,"")</f>
        <v>0402</v>
      </c>
    </row>
    <row r="2" spans="1:8" ht="11.25" customHeight="1">
      <c r="A2" s="40"/>
      <c r="B2" s="39"/>
      <c r="C2" s="39"/>
      <c r="D2" s="39"/>
      <c r="E2" s="39"/>
      <c r="F2" s="39"/>
      <c r="G2" s="39"/>
      <c r="H2" s="39"/>
    </row>
    <row r="3" spans="1:8" ht="3.75" customHeight="1" thickBot="1">
      <c r="A3" s="40"/>
      <c r="B3" s="39"/>
      <c r="C3" s="39"/>
      <c r="D3" s="39"/>
      <c r="E3" s="39"/>
      <c r="F3" s="39"/>
      <c r="G3" s="39"/>
      <c r="H3" s="39"/>
    </row>
    <row r="4" spans="1:8" ht="16.5" thickBot="1">
      <c r="A4" s="330" t="s">
        <v>279</v>
      </c>
      <c r="B4" s="331"/>
      <c r="C4" s="331"/>
      <c r="D4" s="331"/>
      <c r="E4" s="331"/>
      <c r="F4" s="331"/>
      <c r="G4" s="331"/>
      <c r="H4" s="332"/>
    </row>
    <row r="5" spans="1:8" ht="6" customHeight="1" thickBot="1">
      <c r="A5" s="41"/>
      <c r="B5" s="42"/>
      <c r="C5" s="43"/>
      <c r="D5" s="43"/>
      <c r="E5" s="43"/>
      <c r="F5" s="43"/>
      <c r="G5" s="43"/>
      <c r="H5" s="44"/>
    </row>
    <row r="6" spans="1:8" ht="12" customHeight="1" thickBot="1">
      <c r="A6" s="41" t="s">
        <v>167</v>
      </c>
      <c r="C6" s="323" t="s">
        <v>351</v>
      </c>
      <c r="D6" s="324"/>
      <c r="E6" s="324"/>
      <c r="F6" s="324"/>
      <c r="G6" s="325"/>
      <c r="H6" s="44"/>
    </row>
    <row r="7" spans="1:8" ht="6" customHeight="1">
      <c r="A7" s="41"/>
      <c r="B7" s="42"/>
      <c r="C7" s="43"/>
      <c r="D7" s="43"/>
      <c r="E7" s="43"/>
      <c r="F7" s="43"/>
      <c r="G7" s="43"/>
      <c r="H7" s="44"/>
    </row>
    <row r="8" spans="1:8" ht="6" customHeight="1">
      <c r="A8" s="45"/>
      <c r="B8" s="46"/>
      <c r="C8" s="47"/>
      <c r="D8" s="47"/>
      <c r="E8" s="47"/>
      <c r="F8" s="47"/>
      <c r="G8" s="47"/>
      <c r="H8" s="48"/>
    </row>
    <row r="9" spans="1:8" ht="6" customHeight="1" thickBot="1">
      <c r="A9" s="41"/>
      <c r="B9" s="42"/>
      <c r="C9" s="43"/>
      <c r="D9" s="43"/>
      <c r="E9" s="43"/>
      <c r="F9" s="43"/>
      <c r="G9" s="43"/>
      <c r="H9" s="44"/>
    </row>
    <row r="10" spans="1:8" ht="12" customHeight="1" thickBot="1">
      <c r="A10" s="41" t="s">
        <v>168</v>
      </c>
      <c r="C10" s="323" t="s">
        <v>361</v>
      </c>
      <c r="D10" s="324"/>
      <c r="E10" s="324"/>
      <c r="F10" s="324"/>
      <c r="G10" s="325"/>
      <c r="H10" s="44"/>
    </row>
    <row r="11" spans="1:8" ht="6" customHeight="1">
      <c r="A11" s="41"/>
      <c r="B11" s="42"/>
      <c r="C11" s="26"/>
      <c r="D11" s="26"/>
      <c r="E11" s="26"/>
      <c r="F11" s="26"/>
      <c r="G11" s="43"/>
      <c r="H11" s="44"/>
    </row>
    <row r="12" spans="1:8" ht="6" customHeight="1">
      <c r="A12" s="45"/>
      <c r="B12" s="46"/>
      <c r="C12" s="47"/>
      <c r="D12" s="47"/>
      <c r="E12" s="47"/>
      <c r="F12" s="47"/>
      <c r="G12" s="47"/>
      <c r="H12" s="48"/>
    </row>
    <row r="13" spans="1:8" ht="6" customHeight="1" thickBot="1">
      <c r="A13" s="41"/>
      <c r="B13" s="42"/>
      <c r="C13" s="43"/>
      <c r="D13" s="43"/>
      <c r="E13" s="43"/>
      <c r="F13" s="43"/>
      <c r="G13" s="43"/>
      <c r="H13" s="44"/>
    </row>
    <row r="14" spans="1:8" ht="12" customHeight="1" thickBot="1">
      <c r="A14" s="41" t="s">
        <v>169</v>
      </c>
      <c r="C14" s="323" t="s">
        <v>352</v>
      </c>
      <c r="D14" s="324"/>
      <c r="E14" s="324"/>
      <c r="F14" s="324"/>
      <c r="G14" s="325"/>
      <c r="H14" s="44"/>
    </row>
    <row r="15" spans="1:8" ht="6.75" customHeight="1" thickBot="1">
      <c r="A15" s="41"/>
      <c r="B15" s="39"/>
      <c r="C15" s="49"/>
      <c r="D15" s="50"/>
      <c r="E15" s="50"/>
      <c r="F15" s="50"/>
      <c r="G15" s="50"/>
      <c r="H15" s="44"/>
    </row>
    <row r="16" spans="1:8" ht="33.75" customHeight="1" thickBot="1">
      <c r="A16" s="41"/>
      <c r="B16" s="39"/>
      <c r="C16" s="323"/>
      <c r="D16" s="324"/>
      <c r="E16" s="324"/>
      <c r="F16" s="324"/>
      <c r="G16" s="325"/>
      <c r="H16" s="44"/>
    </row>
    <row r="17" spans="1:17" ht="5.25" customHeight="1">
      <c r="A17" s="41"/>
      <c r="B17" s="42"/>
      <c r="C17" s="51"/>
      <c r="D17" s="43"/>
      <c r="E17" s="52"/>
      <c r="F17" s="26"/>
      <c r="G17" s="52"/>
      <c r="H17" s="53"/>
      <c r="I17" s="54"/>
      <c r="J17" s="55"/>
      <c r="K17" s="55"/>
      <c r="L17" s="55"/>
      <c r="M17" s="55"/>
      <c r="N17" s="55"/>
      <c r="O17" s="55"/>
      <c r="P17" s="55"/>
      <c r="Q17" s="55"/>
    </row>
    <row r="18" spans="1:8" ht="6" customHeight="1">
      <c r="A18" s="45"/>
      <c r="B18" s="46"/>
      <c r="C18" s="47"/>
      <c r="D18" s="47"/>
      <c r="E18" s="47"/>
      <c r="F18" s="47"/>
      <c r="G18" s="47"/>
      <c r="H18" s="48"/>
    </row>
    <row r="19" spans="1:17" ht="6" customHeight="1" thickBot="1">
      <c r="A19" s="41"/>
      <c r="B19" s="42"/>
      <c r="C19" s="43"/>
      <c r="D19" s="43"/>
      <c r="E19" s="52"/>
      <c r="F19" s="26"/>
      <c r="G19" s="52"/>
      <c r="H19" s="53"/>
      <c r="I19" s="54"/>
      <c r="J19" s="55"/>
      <c r="K19" s="55"/>
      <c r="L19" s="55"/>
      <c r="M19" s="55"/>
      <c r="N19" s="55"/>
      <c r="O19" s="55"/>
      <c r="P19" s="55"/>
      <c r="Q19" s="55"/>
    </row>
    <row r="20" spans="1:9" ht="12" customHeight="1" thickBot="1">
      <c r="A20" s="41" t="s">
        <v>170</v>
      </c>
      <c r="B20" s="43"/>
      <c r="C20" s="326">
        <v>41382</v>
      </c>
      <c r="D20" s="327"/>
      <c r="E20" s="43"/>
      <c r="F20" s="43"/>
      <c r="G20" s="43"/>
      <c r="H20" s="44"/>
      <c r="I20" s="51"/>
    </row>
    <row r="21" spans="1:9" ht="6" customHeight="1">
      <c r="A21" s="41"/>
      <c r="B21" s="51"/>
      <c r="C21" s="42"/>
      <c r="D21" s="43"/>
      <c r="E21" s="43"/>
      <c r="F21" s="43"/>
      <c r="G21" s="43"/>
      <c r="H21" s="44"/>
      <c r="I21" s="51"/>
    </row>
    <row r="22" spans="1:8" ht="6" customHeight="1">
      <c r="A22" s="45"/>
      <c r="B22" s="46"/>
      <c r="C22" s="47"/>
      <c r="D22" s="47"/>
      <c r="E22" s="47"/>
      <c r="F22" s="47"/>
      <c r="G22" s="47"/>
      <c r="H22" s="48"/>
    </row>
    <row r="23" spans="1:9" ht="12" customHeight="1">
      <c r="A23" s="41" t="s">
        <v>171</v>
      </c>
      <c r="B23" s="43"/>
      <c r="C23" s="42" t="s">
        <v>172</v>
      </c>
      <c r="D23" s="43"/>
      <c r="E23" s="42" t="s">
        <v>173</v>
      </c>
      <c r="F23" s="43"/>
      <c r="G23" s="43"/>
      <c r="H23" s="44"/>
      <c r="I23" s="51"/>
    </row>
    <row r="24" spans="1:8" ht="2.25" customHeight="1" thickBot="1">
      <c r="A24" s="41"/>
      <c r="B24" s="43"/>
      <c r="C24" s="43"/>
      <c r="D24" s="43"/>
      <c r="E24" s="43"/>
      <c r="F24" s="43"/>
      <c r="G24" s="43"/>
      <c r="H24" s="44"/>
    </row>
    <row r="25" spans="2:8" ht="12" customHeight="1" thickBot="1">
      <c r="B25" s="57" t="s">
        <v>174</v>
      </c>
      <c r="C25" s="58">
        <v>0.3923611111111111</v>
      </c>
      <c r="D25" s="43"/>
      <c r="E25" s="58">
        <v>0.3958333333333333</v>
      </c>
      <c r="F25" s="43"/>
      <c r="G25" s="43"/>
      <c r="H25" s="44"/>
    </row>
    <row r="26" spans="1:8" ht="6" customHeight="1" thickBot="1">
      <c r="A26" s="59"/>
      <c r="B26" s="59"/>
      <c r="C26" s="43"/>
      <c r="D26" s="43"/>
      <c r="E26" s="43"/>
      <c r="F26" s="43"/>
      <c r="G26" s="43"/>
      <c r="H26" s="44"/>
    </row>
    <row r="27" spans="2:8" ht="12" customHeight="1" thickBot="1">
      <c r="B27" s="57" t="s">
        <v>175</v>
      </c>
      <c r="C27" s="58">
        <v>0.3958333333333333</v>
      </c>
      <c r="D27" s="43"/>
      <c r="E27" s="58">
        <v>0.4236111111111111</v>
      </c>
      <c r="F27" s="43"/>
      <c r="G27" s="43"/>
      <c r="H27" s="44"/>
    </row>
    <row r="28" spans="1:8" ht="6" customHeight="1">
      <c r="A28" s="41"/>
      <c r="B28" s="42"/>
      <c r="C28" s="43"/>
      <c r="D28" s="43"/>
      <c r="E28" s="43"/>
      <c r="F28" s="43"/>
      <c r="G28" s="43"/>
      <c r="H28" s="44"/>
    </row>
    <row r="29" spans="1:8" ht="6" customHeight="1">
      <c r="A29" s="45"/>
      <c r="B29" s="46"/>
      <c r="C29" s="47"/>
      <c r="D29" s="47"/>
      <c r="E29" s="47"/>
      <c r="F29" s="47"/>
      <c r="G29" s="47"/>
      <c r="H29" s="48"/>
    </row>
    <row r="30" spans="1:8" ht="26.25" customHeight="1">
      <c r="A30" s="333" t="s">
        <v>176</v>
      </c>
      <c r="B30" s="341"/>
      <c r="C30" s="341"/>
      <c r="D30" s="341"/>
      <c r="E30" s="341"/>
      <c r="F30" s="341"/>
      <c r="G30" s="341"/>
      <c r="H30" s="342"/>
    </row>
    <row r="31" spans="1:8" ht="7.5" customHeight="1" thickBot="1">
      <c r="A31" s="60"/>
      <c r="B31" s="61"/>
      <c r="C31" s="61"/>
      <c r="D31" s="61"/>
      <c r="E31" s="61"/>
      <c r="F31" s="61"/>
      <c r="G31" s="61"/>
      <c r="H31" s="53"/>
    </row>
    <row r="32" spans="1:8" ht="12" customHeight="1" thickBot="1">
      <c r="A32" s="41"/>
      <c r="B32" s="61"/>
      <c r="C32" s="62" t="s">
        <v>363</v>
      </c>
      <c r="E32" s="61"/>
      <c r="F32" s="61"/>
      <c r="G32" s="43"/>
      <c r="H32" s="44"/>
    </row>
    <row r="33" spans="1:8" ht="7.5" customHeight="1" thickBot="1">
      <c r="A33" s="41"/>
      <c r="B33" s="61"/>
      <c r="C33" s="61"/>
      <c r="D33" s="61"/>
      <c r="E33" s="61"/>
      <c r="F33" s="61"/>
      <c r="G33" s="43"/>
      <c r="H33" s="44"/>
    </row>
    <row r="34" spans="1:8" ht="64.5" customHeight="1" thickBot="1">
      <c r="A34" s="41"/>
      <c r="B34" s="63" t="s">
        <v>177</v>
      </c>
      <c r="C34" s="343"/>
      <c r="D34" s="344"/>
      <c r="E34" s="344"/>
      <c r="F34" s="344"/>
      <c r="G34" s="345"/>
      <c r="H34" s="44"/>
    </row>
    <row r="35" spans="1:8" ht="6" customHeight="1">
      <c r="A35" s="41"/>
      <c r="B35" s="42"/>
      <c r="C35" s="43"/>
      <c r="D35" s="43"/>
      <c r="E35" s="43"/>
      <c r="F35" s="43"/>
      <c r="G35" s="43"/>
      <c r="H35" s="44"/>
    </row>
    <row r="36" spans="1:8" ht="6" customHeight="1">
      <c r="A36" s="45"/>
      <c r="B36" s="46"/>
      <c r="C36" s="47"/>
      <c r="D36" s="47"/>
      <c r="E36" s="47"/>
      <c r="F36" s="47"/>
      <c r="G36" s="47"/>
      <c r="H36" s="48"/>
    </row>
    <row r="37" spans="1:8" ht="13.5" customHeight="1">
      <c r="A37" s="333" t="s">
        <v>178</v>
      </c>
      <c r="B37" s="334"/>
      <c r="C37" s="334"/>
      <c r="D37" s="334"/>
      <c r="E37" s="334"/>
      <c r="F37" s="334"/>
      <c r="G37" s="334"/>
      <c r="H37" s="335"/>
    </row>
    <row r="38" spans="1:8" ht="8.25" customHeight="1" thickBot="1">
      <c r="A38" s="60"/>
      <c r="B38" s="61"/>
      <c r="C38" s="61"/>
      <c r="D38" s="61"/>
      <c r="E38" s="61"/>
      <c r="F38" s="61"/>
      <c r="G38" s="61"/>
      <c r="H38" s="53"/>
    </row>
    <row r="39" spans="1:8" ht="57" customHeight="1" thickBot="1">
      <c r="A39" s="41"/>
      <c r="B39" s="336" t="s">
        <v>362</v>
      </c>
      <c r="C39" s="337"/>
      <c r="D39" s="337"/>
      <c r="E39" s="337"/>
      <c r="F39" s="338"/>
      <c r="G39" s="43"/>
      <c r="H39" s="44"/>
    </row>
    <row r="40" spans="1:8" ht="6" customHeight="1">
      <c r="A40" s="41"/>
      <c r="B40" s="42"/>
      <c r="C40" s="43"/>
      <c r="D40" s="43"/>
      <c r="E40" s="43"/>
      <c r="F40" s="43"/>
      <c r="G40" s="43"/>
      <c r="H40" s="44"/>
    </row>
    <row r="41" spans="1:8" ht="6" customHeight="1">
      <c r="A41" s="45"/>
      <c r="B41" s="46"/>
      <c r="C41" s="47"/>
      <c r="D41" s="47"/>
      <c r="E41" s="47"/>
      <c r="F41" s="47"/>
      <c r="G41" s="47"/>
      <c r="H41" s="48"/>
    </row>
    <row r="42" spans="1:8" ht="13.5" customHeight="1">
      <c r="A42" s="333" t="s">
        <v>179</v>
      </c>
      <c r="B42" s="334"/>
      <c r="C42" s="334"/>
      <c r="D42" s="334"/>
      <c r="E42" s="334"/>
      <c r="F42" s="334"/>
      <c r="G42" s="334"/>
      <c r="H42" s="335"/>
    </row>
    <row r="43" spans="1:8" ht="8.25" customHeight="1" thickBot="1">
      <c r="A43" s="60"/>
      <c r="B43" s="61"/>
      <c r="C43" s="61"/>
      <c r="D43" s="61"/>
      <c r="E43" s="61"/>
      <c r="F43" s="61"/>
      <c r="G43" s="61"/>
      <c r="H43" s="53"/>
    </row>
    <row r="44" spans="1:8" ht="134.25" customHeight="1" thickBot="1">
      <c r="A44" s="41"/>
      <c r="B44" s="336" t="s">
        <v>362</v>
      </c>
      <c r="C44" s="337"/>
      <c r="D44" s="337"/>
      <c r="E44" s="337"/>
      <c r="F44" s="338"/>
      <c r="G44" s="43"/>
      <c r="H44" s="44"/>
    </row>
    <row r="45" spans="1:8" ht="6" customHeight="1">
      <c r="A45" s="41"/>
      <c r="B45" s="42"/>
      <c r="C45" s="43"/>
      <c r="D45" s="43"/>
      <c r="E45" s="43"/>
      <c r="F45" s="43"/>
      <c r="G45" s="43"/>
      <c r="H45" s="44"/>
    </row>
    <row r="46" spans="1:8" ht="6" customHeight="1" thickBot="1">
      <c r="A46" s="45"/>
      <c r="B46" s="46"/>
      <c r="C46" s="47"/>
      <c r="D46" s="47"/>
      <c r="E46" s="47"/>
      <c r="F46" s="47"/>
      <c r="G46" s="47"/>
      <c r="H46" s="48"/>
    </row>
    <row r="47" spans="1:8" ht="21" customHeight="1">
      <c r="A47" s="339" t="s">
        <v>180</v>
      </c>
      <c r="B47" s="340"/>
      <c r="C47" s="340"/>
      <c r="D47" s="340"/>
      <c r="E47" s="340"/>
      <c r="F47" s="340"/>
      <c r="G47" s="340"/>
      <c r="H47" s="340"/>
    </row>
    <row r="48" spans="1:8" ht="12.75">
      <c r="A48" s="40"/>
      <c r="B48" s="39"/>
      <c r="C48" s="39"/>
      <c r="D48" s="39"/>
      <c r="E48" s="39"/>
      <c r="F48" s="39"/>
      <c r="G48" s="39"/>
      <c r="H48" s="39"/>
    </row>
    <row r="49" spans="1:8" ht="12.75">
      <c r="A49" s="40"/>
      <c r="B49" s="39"/>
      <c r="C49" s="39"/>
      <c r="D49" s="39"/>
      <c r="E49" s="39"/>
      <c r="F49" s="39"/>
      <c r="G49" s="39"/>
      <c r="H49" s="39"/>
    </row>
    <row r="50" spans="1:8" ht="12.75">
      <c r="A50" s="40"/>
      <c r="B50" s="39"/>
      <c r="C50" s="39"/>
      <c r="D50" s="39"/>
      <c r="E50" s="39"/>
      <c r="F50" s="39"/>
      <c r="G50" s="39"/>
      <c r="H50" s="39"/>
    </row>
    <row r="51" spans="1:8" ht="12.75">
      <c r="A51" s="40"/>
      <c r="B51" s="39"/>
      <c r="C51" s="39"/>
      <c r="D51" s="39"/>
      <c r="E51" s="39"/>
      <c r="F51" s="39"/>
      <c r="G51" s="39"/>
      <c r="H51" s="39"/>
    </row>
    <row r="52" spans="1:8" ht="12.75">
      <c r="A52" s="40"/>
      <c r="B52" s="39"/>
      <c r="C52" s="39"/>
      <c r="D52" s="39"/>
      <c r="E52" s="39"/>
      <c r="F52" s="39"/>
      <c r="G52" s="39"/>
      <c r="H52" s="39"/>
    </row>
    <row r="53" spans="1:8" ht="12.75" customHeight="1">
      <c r="A53" s="40"/>
      <c r="B53" s="39"/>
      <c r="C53" s="39"/>
      <c r="D53" s="39"/>
      <c r="E53" s="39"/>
      <c r="F53" s="39"/>
      <c r="G53" s="39"/>
      <c r="H53" s="39"/>
    </row>
    <row r="54" spans="1:8" ht="12.75">
      <c r="A54" s="40"/>
      <c r="B54" s="39"/>
      <c r="C54" s="39"/>
      <c r="D54" s="39"/>
      <c r="E54" s="39"/>
      <c r="F54" s="39"/>
      <c r="G54" s="39"/>
      <c r="H54" s="39"/>
    </row>
    <row r="55" spans="1:8" ht="12.75">
      <c r="A55" s="40"/>
      <c r="B55" s="39"/>
      <c r="C55" s="39"/>
      <c r="D55" s="39"/>
      <c r="E55" s="39"/>
      <c r="F55" s="39"/>
      <c r="G55" s="39"/>
      <c r="H55" s="39"/>
    </row>
    <row r="56" spans="1:8" ht="12.75">
      <c r="A56" s="40"/>
      <c r="B56" s="39"/>
      <c r="C56" s="39"/>
      <c r="D56" s="39"/>
      <c r="E56" s="39"/>
      <c r="F56" s="39"/>
      <c r="G56" s="39"/>
      <c r="H56" s="39"/>
    </row>
    <row r="57" spans="1:8" ht="12.75">
      <c r="A57" s="40"/>
      <c r="B57" s="39"/>
      <c r="C57" s="39"/>
      <c r="D57" s="39"/>
      <c r="E57" s="39"/>
      <c r="F57" s="39"/>
      <c r="G57" s="39"/>
      <c r="H57" s="39"/>
    </row>
    <row r="58" spans="1:8" ht="12.75">
      <c r="A58" s="40"/>
      <c r="B58" s="39"/>
      <c r="C58" s="39"/>
      <c r="D58" s="39"/>
      <c r="E58" s="39"/>
      <c r="F58" s="39"/>
      <c r="G58" s="39"/>
      <c r="H58" s="39"/>
    </row>
    <row r="59" spans="1:8" ht="12.75">
      <c r="A59" s="40"/>
      <c r="B59" s="39"/>
      <c r="C59" s="39"/>
      <c r="D59" s="39"/>
      <c r="E59" s="39"/>
      <c r="F59" s="39"/>
      <c r="G59" s="39"/>
      <c r="H59" s="39"/>
    </row>
    <row r="60" spans="1:8" ht="12.75" hidden="1">
      <c r="A60" s="40" t="s">
        <v>181</v>
      </c>
      <c r="B60" s="39"/>
      <c r="C60" s="39"/>
      <c r="D60" s="39"/>
      <c r="E60" s="39"/>
      <c r="F60" s="39"/>
      <c r="G60" s="39"/>
      <c r="H60" s="39"/>
    </row>
    <row r="61" spans="1:8" ht="12.75" hidden="1">
      <c r="A61" s="40" t="s">
        <v>182</v>
      </c>
      <c r="B61" s="39"/>
      <c r="C61" s="39"/>
      <c r="D61" s="39"/>
      <c r="E61" s="39"/>
      <c r="F61" s="39"/>
      <c r="G61" s="39"/>
      <c r="H61" s="39"/>
    </row>
    <row r="62" spans="1:8" ht="12.75" hidden="1">
      <c r="A62" s="40" t="s">
        <v>183</v>
      </c>
      <c r="B62" s="39"/>
      <c r="C62" s="39"/>
      <c r="D62" s="39"/>
      <c r="E62" s="39"/>
      <c r="F62" s="39"/>
      <c r="G62" s="39"/>
      <c r="H62" s="39"/>
    </row>
    <row r="63" spans="1:8" ht="12.75" hidden="1">
      <c r="A63" s="40" t="s">
        <v>184</v>
      </c>
      <c r="B63" s="39"/>
      <c r="C63" s="39"/>
      <c r="D63" s="39"/>
      <c r="E63" s="39"/>
      <c r="F63" s="39"/>
      <c r="G63" s="39"/>
      <c r="H63" s="39"/>
    </row>
    <row r="64" spans="1:8" ht="12.75" hidden="1">
      <c r="A64" s="40" t="s">
        <v>185</v>
      </c>
      <c r="B64" s="39"/>
      <c r="C64" s="39"/>
      <c r="D64" s="39"/>
      <c r="E64" s="39"/>
      <c r="F64" s="39"/>
      <c r="G64" s="39"/>
      <c r="H64" s="39"/>
    </row>
    <row r="65" spans="1:8" ht="12.75" hidden="1">
      <c r="A65" s="40" t="s">
        <v>186</v>
      </c>
      <c r="B65" s="39"/>
      <c r="C65" s="39"/>
      <c r="D65" s="39"/>
      <c r="E65" s="39"/>
      <c r="F65" s="39"/>
      <c r="G65" s="39"/>
      <c r="H65" s="39"/>
    </row>
    <row r="66" spans="1:8" ht="12.75" hidden="1">
      <c r="A66" s="40" t="s">
        <v>187</v>
      </c>
      <c r="B66" s="39"/>
      <c r="C66" s="39"/>
      <c r="D66" s="39"/>
      <c r="E66" s="39"/>
      <c r="F66" s="39"/>
      <c r="G66" s="39"/>
      <c r="H66" s="39"/>
    </row>
    <row r="67" spans="1:8" ht="12.75" hidden="1">
      <c r="A67" s="40" t="s">
        <v>188</v>
      </c>
      <c r="B67" s="39"/>
      <c r="C67" s="39"/>
      <c r="D67" s="39"/>
      <c r="E67" s="39"/>
      <c r="F67" s="39"/>
      <c r="G67" s="39"/>
      <c r="H67" s="39"/>
    </row>
    <row r="68" spans="1:8" ht="12.75" hidden="1">
      <c r="A68" s="40" t="s">
        <v>189</v>
      </c>
      <c r="B68" s="39"/>
      <c r="C68" s="39"/>
      <c r="D68" s="39"/>
      <c r="E68" s="39"/>
      <c r="F68" s="39"/>
      <c r="G68" s="39"/>
      <c r="H68" s="39"/>
    </row>
    <row r="69" spans="1:8" ht="12.75" hidden="1">
      <c r="A69" s="40" t="s">
        <v>190</v>
      </c>
      <c r="B69" s="39"/>
      <c r="C69" s="39"/>
      <c r="D69" s="39"/>
      <c r="E69" s="39"/>
      <c r="F69" s="39"/>
      <c r="G69" s="39"/>
      <c r="H69" s="39"/>
    </row>
    <row r="70" spans="1:8" ht="12.75" hidden="1">
      <c r="A70" s="40"/>
      <c r="B70" s="39"/>
      <c r="C70" s="39"/>
      <c r="D70" s="39"/>
      <c r="E70" s="39"/>
      <c r="F70" s="39"/>
      <c r="G70" s="39"/>
      <c r="H70" s="39"/>
    </row>
    <row r="71" spans="1:8" ht="12.75">
      <c r="A71" s="40"/>
      <c r="B71" s="39"/>
      <c r="C71" s="39"/>
      <c r="D71" s="39"/>
      <c r="E71" s="39"/>
      <c r="F71" s="39"/>
      <c r="G71" s="39"/>
      <c r="H71" s="39"/>
    </row>
    <row r="72" spans="1:8" ht="12.75">
      <c r="A72" s="40"/>
      <c r="B72" s="39"/>
      <c r="C72" s="39"/>
      <c r="D72" s="39"/>
      <c r="E72" s="39"/>
      <c r="F72" s="39"/>
      <c r="G72" s="39"/>
      <c r="H72" s="39"/>
    </row>
    <row r="73" spans="1:8" ht="12.75">
      <c r="A73" s="40"/>
      <c r="B73" s="39"/>
      <c r="C73" s="39"/>
      <c r="D73" s="39"/>
      <c r="E73" s="39"/>
      <c r="F73" s="39"/>
      <c r="G73" s="39"/>
      <c r="H73" s="39"/>
    </row>
    <row r="74" spans="1:8" ht="12.75">
      <c r="A74" s="40"/>
      <c r="B74" s="39"/>
      <c r="C74" s="39"/>
      <c r="D74" s="39"/>
      <c r="E74" s="39"/>
      <c r="F74" s="39"/>
      <c r="G74" s="43"/>
      <c r="H74" s="43"/>
    </row>
    <row r="75" spans="1:8" ht="12.75">
      <c r="A75"/>
      <c r="G75" s="43"/>
      <c r="H75" s="43"/>
    </row>
    <row r="76" spans="1:8" ht="12.75">
      <c r="A76"/>
      <c r="F76" s="87"/>
      <c r="G76" s="87"/>
      <c r="H76" s="87"/>
    </row>
    <row r="77" spans="1:8" ht="12.75">
      <c r="A77"/>
      <c r="F77" s="87"/>
      <c r="G77" s="87"/>
      <c r="H77" s="87"/>
    </row>
    <row r="78" spans="1:8" ht="12.75">
      <c r="A78"/>
      <c r="F78" s="87"/>
      <c r="G78" s="87"/>
      <c r="H78" s="87"/>
    </row>
    <row r="79" spans="1:8" ht="12.75">
      <c r="A79"/>
      <c r="F79" s="87"/>
      <c r="G79" s="87"/>
      <c r="H79" s="87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</sheetData>
  <sheetProtection password="C455" sheet="1" objects="1" scenarios="1" selectLockedCells="1"/>
  <protectedRanges>
    <protectedRange sqref="B39 B44" name="Диапазон8"/>
    <protectedRange sqref="C32 C34" name="Диапазон7"/>
    <protectedRange sqref="C25 E25 C27 E27" name="Диапазон6"/>
    <protectedRange sqref="C20" name="Диапазон5"/>
    <protectedRange sqref="C16" name="Диапазон4"/>
    <protectedRange sqref="C14" name="Диапазон3"/>
    <protectedRange sqref="C10" name="Диапазон2"/>
    <protectedRange sqref="C6" name="Диапазон1"/>
  </protectedRanges>
  <mergeCells count="15">
    <mergeCell ref="A42:H42"/>
    <mergeCell ref="B44:F44"/>
    <mergeCell ref="A47:H47"/>
    <mergeCell ref="A30:H30"/>
    <mergeCell ref="C34:G34"/>
    <mergeCell ref="A37:H37"/>
    <mergeCell ref="B39:F39"/>
    <mergeCell ref="C10:G10"/>
    <mergeCell ref="C14:G14"/>
    <mergeCell ref="C16:G16"/>
    <mergeCell ref="C20:D20"/>
    <mergeCell ref="C1:D1"/>
    <mergeCell ref="F1:G1"/>
    <mergeCell ref="A4:H4"/>
    <mergeCell ref="C6:G6"/>
  </mergeCells>
  <conditionalFormatting sqref="C10 C14 B1:C1 H1 E1:F1 B39:F39 C32 C20 E25 B44:F44">
    <cfRule type="expression" priority="5" dxfId="7" stopIfTrue="1">
      <formula>ISBLANK(B1)</formula>
    </cfRule>
  </conditionalFormatting>
  <conditionalFormatting sqref="C16:G16">
    <cfRule type="expression" priority="6" dxfId="0" stopIfTrue="1">
      <formula>AND(ISBLANK(C16),C14="Другое. Запишите, пожалуйста:")</formula>
    </cfRule>
  </conditionalFormatting>
  <conditionalFormatting sqref="C34:G34">
    <cfRule type="expression" priority="7" dxfId="0" stopIfTrue="1">
      <formula>AND(ISBLANK(C34),C32="ДА")</formula>
    </cfRule>
  </conditionalFormatting>
  <conditionalFormatting sqref="C6">
    <cfRule type="expression" priority="4" dxfId="8" stopIfTrue="1">
      <formula>ISBLANK(C6)</formula>
    </cfRule>
  </conditionalFormatting>
  <conditionalFormatting sqref="C25">
    <cfRule type="expression" priority="3" dxfId="8" stopIfTrue="1">
      <formula>ISBLANK(C25)</formula>
    </cfRule>
  </conditionalFormatting>
  <conditionalFormatting sqref="C27">
    <cfRule type="expression" priority="2" dxfId="8" stopIfTrue="1">
      <formula>ISBLANK(C27)</formula>
    </cfRule>
  </conditionalFormatting>
  <conditionalFormatting sqref="E27">
    <cfRule type="expression" priority="1" dxfId="8" stopIfTrue="1">
      <formula>ISBLANK(E27)</formula>
    </cfRule>
  </conditionalFormatting>
  <dataValidations count="19">
    <dataValidation type="whole" allowBlank="1" showInputMessage="1" showErrorMessage="1" promptTitle="Число учащихся в классе" prompt="Введите количество учащихся в классе" sqref="B17">
      <formula1>1</formula1>
      <formula2>40</formula2>
    </dataValidation>
    <dataValidation type="whole" allowBlank="1" showInputMessage="1" showErrorMessage="1" promptTitle="Число уроков математики в неделю" prompt="Введите количество уроков " sqref="C21">
      <formula1>3</formula1>
      <formula2>6</formula2>
    </dataValidation>
    <dataValidation allowBlank="1" showInputMessage="1" showErrorMessage="1" promptTitle="ФИО школьного координатора" prompt=" " sqref="C6:G6"/>
    <dataValidation allowBlank="1" showInputMessage="1" showErrorMessage="1" promptTitle="ФИО проводящего тестирование" prompt="ФИО лица, проводящего тестирование" sqref="C10:G10"/>
    <dataValidation type="list" allowBlank="1" showInputMessage="1" showErrorMessage="1" promptTitle="Статус проводящего тестирование" prompt=" " sqref="C14:G14">
      <formula1>"Учитель (не работающий с тестируемыми),Учитель (ведущий занятия с тестируемыми),Другое. Запишите пожалуйста:"</formula1>
    </dataValidation>
    <dataValidation allowBlank="1" showErrorMessage="1" sqref="A15:B16 C15:G15"/>
    <dataValidation allowBlank="1" showInputMessage="1" showErrorMessage="1" promptTitle="Другой статус" prompt=" " sqref="C16:G16"/>
    <dataValidation type="date" allowBlank="1" showInputMessage="1" showErrorMessage="1" promptTitle="Дата проведения тестирования" prompt="Введите дату в формате ДД.ММ.ГГ (например, 21.04.13)" sqref="C20:D20">
      <formula1>41365</formula1>
      <formula2>41426</formula2>
    </dataValidation>
    <dataValidation allowBlank="1" showInputMessage="1" showErrorMessage="1" promptTitle="Начало" prompt="Введите время начала организационной части в формате ЧЧ:ММ (например, 9:20)" sqref="C25"/>
    <dataValidation allowBlank="1" showInputMessage="1" showErrorMessage="1" promptTitle="Начало" prompt="Введите время начала выполнения работы в формате ЧЧ:ММ (например, 9:20)" sqref="C27"/>
    <dataValidation allowBlank="1" showInputMessage="1" showErrorMessage="1" promptTitle="Конец" prompt="Введите время окончания организационной части в формате ЧЧ:ММ (например, 9:20)" sqref="E25"/>
    <dataValidation allowBlank="1" showInputMessage="1" showErrorMessage="1" promptTitle="Конец" prompt="Введите время окончания выполнения работы в формате ЧЧ:ММ (например, 9:20)" sqref="E27"/>
    <dataValidation type="list" allowBlank="1" showInputMessage="1" showErrorMessage="1" promptTitle=" " prompt="Выберите один из вариантов ответа" sqref="C32">
      <formula1>"НЕТ,ДА"</formula1>
    </dataValidation>
    <dataValidation allowBlank="1" showInputMessage="1" showErrorMessage="1" promptTitle="Пояснение" prompt="Если у учащихся возникли проблемы, поясните" sqref="C34:G34"/>
    <dataValidation allowBlank="1" showInputMessage="1" showErrorMessage="1" promptTitle="Номера вариантов и заданий" prompt=" " sqref="B39:F39"/>
    <dataValidation allowBlank="1" showInputMessage="1" showErrorMessage="1" promptTitle="Предложения" prompt=" " sqref="B44:F44"/>
    <dataValidation type="list" allowBlank="1" showInputMessage="1" showErrorMessage="1" sqref="B7">
      <formula1>ПРОТОКОЛ!#REF!</formula1>
    </dataValidation>
    <dataValidation type="list" allowBlank="1" showInputMessage="1" showErrorMessage="1" sqref="B11">
      <formula1>ПРОТОКОЛ!#REF!</formula1>
    </dataValidation>
    <dataValidation type="list" allowBlank="1" showInputMessage="1" showErrorMessage="1" sqref="B35 B45 B40">
      <formula1>ПРОТОКОЛ!#REF!</formula1>
    </dataValidation>
  </dataValidations>
  <printOptions/>
  <pageMargins left="0.15748031496062992" right="0.15748031496062992" top="0.6994791666666667" bottom="0.3937007874015748" header="0.5118110236220472" footer="0.5118110236220472"/>
  <pageSetup horizontalDpi="600" verticalDpi="600" orientation="portrait" paperSize="9" scale="85" r:id="rId1"/>
  <headerFooter alignWithMargins="0">
    <oddHeader>&amp;CКГБУ "Региональный центр оценки качества образования"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9"/>
  <sheetViews>
    <sheetView view="pageLayout" workbookViewId="0" topLeftCell="A1">
      <selection activeCell="B53" sqref="B53"/>
    </sheetView>
  </sheetViews>
  <sheetFormatPr defaultColWidth="9.00390625" defaultRowHeight="12.75"/>
  <cols>
    <col min="1" max="1" width="28.875" style="56" customWidth="1"/>
    <col min="2" max="2" width="13.25390625" style="0" customWidth="1"/>
    <col min="3" max="3" width="10.875" style="0" customWidth="1"/>
    <col min="5" max="5" width="16.625" style="0" customWidth="1"/>
    <col min="7" max="7" width="12.00390625" style="0" customWidth="1"/>
    <col min="8" max="8" width="14.875" style="0" customWidth="1"/>
    <col min="11" max="11" width="12.375" style="0" customWidth="1"/>
    <col min="12" max="12" width="58.125" style="0" customWidth="1"/>
    <col min="13" max="13" width="44.625" style="0" customWidth="1"/>
    <col min="14" max="14" width="31.25390625" style="0" customWidth="1"/>
    <col min="15" max="15" width="27.875" style="0" customWidth="1"/>
    <col min="16" max="16" width="37.75390625" style="0" customWidth="1"/>
  </cols>
  <sheetData>
    <row r="1" spans="1:8" ht="13.5" customHeight="1" thickBot="1">
      <c r="A1" s="37"/>
      <c r="B1" s="86" t="s">
        <v>207</v>
      </c>
      <c r="C1" s="328" t="s">
        <v>0</v>
      </c>
      <c r="D1" s="329"/>
      <c r="E1" s="38" t="str">
        <f>IF(NOT(ISBLANK('СПИСОК КЛАССА'!G1)),'СПИСОК КЛАССА'!G1,"")</f>
        <v>138034</v>
      </c>
      <c r="F1" s="328" t="s">
        <v>1</v>
      </c>
      <c r="G1" s="329"/>
      <c r="H1" s="38" t="str">
        <f>IF(NOT(ISBLANK('СПИСОК КЛАССА'!I1)),'СПИСОК КЛАССА'!I1,"")</f>
        <v>0402</v>
      </c>
    </row>
    <row r="2" spans="1:8" ht="7.5" customHeight="1">
      <c r="A2" s="40"/>
      <c r="B2" s="39"/>
      <c r="C2" s="39"/>
      <c r="D2" s="39"/>
      <c r="E2" s="39"/>
      <c r="F2" s="39"/>
      <c r="G2" s="39"/>
      <c r="H2" s="39"/>
    </row>
    <row r="3" spans="1:8" ht="5.25" customHeight="1" thickBot="1">
      <c r="A3" s="40"/>
      <c r="B3" s="39"/>
      <c r="C3" s="39"/>
      <c r="D3" s="39"/>
      <c r="E3" s="39"/>
      <c r="F3" s="39"/>
      <c r="G3" s="39"/>
      <c r="H3" s="39"/>
    </row>
    <row r="4" spans="1:8" ht="16.5" thickBot="1">
      <c r="A4" s="330" t="s">
        <v>191</v>
      </c>
      <c r="B4" s="331"/>
      <c r="C4" s="331"/>
      <c r="D4" s="331"/>
      <c r="E4" s="331"/>
      <c r="F4" s="331"/>
      <c r="G4" s="331"/>
      <c r="H4" s="332"/>
    </row>
    <row r="5" spans="1:8" ht="9" customHeight="1" thickBot="1">
      <c r="A5" s="41"/>
      <c r="B5" s="43"/>
      <c r="C5" s="43"/>
      <c r="D5" s="43"/>
      <c r="E5" s="43"/>
      <c r="F5" s="43"/>
      <c r="G5" s="43"/>
      <c r="H5" s="44"/>
    </row>
    <row r="6" spans="1:8" ht="16.5" thickBot="1">
      <c r="A6" s="41" t="s">
        <v>192</v>
      </c>
      <c r="B6" s="38" t="str">
        <f>IF(NOT(ISBLANK('СПИСОК КЛАССА'!I1)),'СПИСОК КЛАССА'!I1,"")</f>
        <v>0402</v>
      </c>
      <c r="C6" s="64"/>
      <c r="D6" s="51"/>
      <c r="E6" s="43"/>
      <c r="F6" s="43"/>
      <c r="G6" s="43"/>
      <c r="H6" s="44"/>
    </row>
    <row r="7" spans="1:8" ht="7.5" customHeight="1">
      <c r="A7" s="41"/>
      <c r="B7" s="65"/>
      <c r="C7" s="43"/>
      <c r="D7" s="43"/>
      <c r="E7" s="43"/>
      <c r="F7" s="43"/>
      <c r="G7" s="43"/>
      <c r="H7" s="44"/>
    </row>
    <row r="8" spans="1:8" ht="6" customHeight="1">
      <c r="A8" s="45"/>
      <c r="B8" s="46"/>
      <c r="C8" s="47"/>
      <c r="D8" s="47"/>
      <c r="E8" s="47"/>
      <c r="F8" s="47"/>
      <c r="G8" s="47"/>
      <c r="H8" s="48"/>
    </row>
    <row r="9" spans="1:8" ht="6" customHeight="1" thickBot="1">
      <c r="A9" s="41"/>
      <c r="B9" s="42"/>
      <c r="C9" s="43"/>
      <c r="D9" s="43"/>
      <c r="E9" s="43"/>
      <c r="F9" s="43"/>
      <c r="G9" s="43"/>
      <c r="H9" s="44"/>
    </row>
    <row r="10" spans="1:8" ht="13.5" thickBot="1">
      <c r="A10" s="41" t="s">
        <v>193</v>
      </c>
      <c r="B10" s="62" t="s">
        <v>297</v>
      </c>
      <c r="C10" s="43"/>
      <c r="D10" s="43"/>
      <c r="E10" s="43"/>
      <c r="F10" s="43"/>
      <c r="G10" s="43"/>
      <c r="H10" s="44"/>
    </row>
    <row r="11" spans="1:8" ht="6.75" customHeight="1">
      <c r="A11" s="41"/>
      <c r="B11" s="42"/>
      <c r="C11" s="43"/>
      <c r="D11" s="43"/>
      <c r="E11" s="43"/>
      <c r="F11" s="43"/>
      <c r="G11" s="43"/>
      <c r="H11" s="44"/>
    </row>
    <row r="12" spans="1:8" ht="6" customHeight="1">
      <c r="A12" s="45"/>
      <c r="B12" s="46"/>
      <c r="C12" s="47"/>
      <c r="D12" s="47"/>
      <c r="E12" s="47"/>
      <c r="F12" s="47"/>
      <c r="G12" s="47"/>
      <c r="H12" s="48"/>
    </row>
    <row r="13" spans="1:8" ht="6.75" customHeight="1" thickBot="1">
      <c r="A13" s="41"/>
      <c r="B13" s="42"/>
      <c r="C13" s="43"/>
      <c r="D13" s="43"/>
      <c r="E13" s="43"/>
      <c r="F13" s="43"/>
      <c r="G13" s="43"/>
      <c r="H13" s="44"/>
    </row>
    <row r="14" spans="1:8" ht="13.5" thickBot="1">
      <c r="A14" s="41" t="s">
        <v>194</v>
      </c>
      <c r="B14" s="323" t="s">
        <v>298</v>
      </c>
      <c r="C14" s="347"/>
      <c r="D14" s="347"/>
      <c r="E14" s="324"/>
      <c r="F14" s="325"/>
      <c r="G14" s="43"/>
      <c r="H14" s="44"/>
    </row>
    <row r="15" spans="1:8" ht="6.75" customHeight="1">
      <c r="A15" s="41"/>
      <c r="B15" s="42"/>
      <c r="C15" s="26"/>
      <c r="D15" s="26"/>
      <c r="E15" s="26"/>
      <c r="F15" s="26"/>
      <c r="G15" s="43"/>
      <c r="H15" s="44"/>
    </row>
    <row r="16" spans="1:8" ht="6" customHeight="1">
      <c r="A16" s="45"/>
      <c r="B16" s="46"/>
      <c r="C16" s="47"/>
      <c r="D16" s="47"/>
      <c r="E16" s="47"/>
      <c r="F16" s="47"/>
      <c r="G16" s="47"/>
      <c r="H16" s="48"/>
    </row>
    <row r="17" spans="1:8" ht="7.5" customHeight="1" thickBot="1">
      <c r="A17" s="41"/>
      <c r="B17" s="42"/>
      <c r="C17" s="43"/>
      <c r="D17" s="43"/>
      <c r="E17" s="43"/>
      <c r="F17" s="43"/>
      <c r="G17" s="43"/>
      <c r="H17" s="44"/>
    </row>
    <row r="18" spans="1:10" ht="14.25" customHeight="1" thickBot="1">
      <c r="A18" s="41" t="s">
        <v>195</v>
      </c>
      <c r="B18" s="62">
        <v>45</v>
      </c>
      <c r="C18" s="43" t="s">
        <v>196</v>
      </c>
      <c r="D18" s="43"/>
      <c r="E18" s="52"/>
      <c r="F18" s="26"/>
      <c r="G18" s="52"/>
      <c r="H18" s="53"/>
      <c r="I18" s="55"/>
      <c r="J18" s="55"/>
    </row>
    <row r="19" spans="1:10" ht="6.75" customHeight="1">
      <c r="A19" s="41"/>
      <c r="B19" s="42"/>
      <c r="C19" s="51"/>
      <c r="D19" s="43"/>
      <c r="E19" s="52"/>
      <c r="F19" s="26"/>
      <c r="G19" s="52"/>
      <c r="H19" s="53"/>
      <c r="I19" s="55"/>
      <c r="J19" s="55"/>
    </row>
    <row r="20" spans="1:8" ht="6" customHeight="1">
      <c r="A20" s="45"/>
      <c r="B20" s="46"/>
      <c r="C20" s="47"/>
      <c r="D20" s="47"/>
      <c r="E20" s="47"/>
      <c r="F20" s="47"/>
      <c r="G20" s="47"/>
      <c r="H20" s="48"/>
    </row>
    <row r="21" spans="1:8" ht="7.5" customHeight="1" thickBot="1">
      <c r="A21" s="41"/>
      <c r="B21" s="42"/>
      <c r="C21" s="43"/>
      <c r="D21" s="43"/>
      <c r="E21" s="43"/>
      <c r="F21" s="43"/>
      <c r="G21" s="43"/>
      <c r="H21" s="44"/>
    </row>
    <row r="22" spans="1:10" ht="14.25" customHeight="1" thickBot="1">
      <c r="A22" s="41" t="s">
        <v>197</v>
      </c>
      <c r="B22" s="62">
        <v>22</v>
      </c>
      <c r="C22" s="43"/>
      <c r="D22" s="43"/>
      <c r="E22" s="52"/>
      <c r="F22" s="26"/>
      <c r="G22" s="52"/>
      <c r="H22" s="53"/>
      <c r="I22" s="55"/>
      <c r="J22" s="55"/>
    </row>
    <row r="23" spans="1:10" ht="6.75" customHeight="1">
      <c r="A23" s="41"/>
      <c r="B23" s="42"/>
      <c r="C23" s="51"/>
      <c r="D23" s="43"/>
      <c r="E23" s="52"/>
      <c r="F23" s="26"/>
      <c r="G23" s="52"/>
      <c r="H23" s="53"/>
      <c r="I23" s="55"/>
      <c r="J23" s="55"/>
    </row>
    <row r="24" spans="1:8" ht="6" customHeight="1">
      <c r="A24" s="45"/>
      <c r="B24" s="46"/>
      <c r="C24" s="47"/>
      <c r="D24" s="47"/>
      <c r="E24" s="47"/>
      <c r="F24" s="47"/>
      <c r="G24" s="47"/>
      <c r="H24" s="48"/>
    </row>
    <row r="25" spans="1:8" ht="7.5" customHeight="1" thickBot="1">
      <c r="A25" s="41"/>
      <c r="B25" s="42"/>
      <c r="C25" s="43"/>
      <c r="D25" s="43"/>
      <c r="E25" s="43"/>
      <c r="F25" s="43"/>
      <c r="G25" s="43"/>
      <c r="H25" s="44"/>
    </row>
    <row r="26" spans="1:8" ht="13.5" thickBot="1">
      <c r="A26" s="41" t="s">
        <v>200</v>
      </c>
      <c r="B26" s="51"/>
      <c r="C26" s="62">
        <v>5</v>
      </c>
      <c r="D26" s="43"/>
      <c r="E26" s="43"/>
      <c r="F26" s="43"/>
      <c r="G26" s="43"/>
      <c r="H26" s="44"/>
    </row>
    <row r="27" spans="1:8" ht="6.75" customHeight="1">
      <c r="A27" s="41"/>
      <c r="B27" s="43"/>
      <c r="C27" s="51"/>
      <c r="D27" s="43"/>
      <c r="E27" s="43"/>
      <c r="F27" s="43"/>
      <c r="G27" s="43"/>
      <c r="H27" s="44"/>
    </row>
    <row r="28" spans="1:8" ht="6" customHeight="1">
      <c r="A28" s="45"/>
      <c r="B28" s="46"/>
      <c r="C28" s="47"/>
      <c r="D28" s="47"/>
      <c r="E28" s="47"/>
      <c r="F28" s="47"/>
      <c r="G28" s="47"/>
      <c r="H28" s="48"/>
    </row>
    <row r="29" spans="1:8" ht="12.75">
      <c r="A29" s="41" t="s">
        <v>201</v>
      </c>
      <c r="B29" s="42"/>
      <c r="C29" s="43"/>
      <c r="D29" s="43"/>
      <c r="E29" s="43"/>
      <c r="F29" s="43"/>
      <c r="G29" s="43"/>
      <c r="H29" s="44"/>
    </row>
    <row r="30" spans="1:8" ht="2.25" customHeight="1">
      <c r="A30" s="70"/>
      <c r="B30" s="42"/>
      <c r="C30" s="43"/>
      <c r="D30" s="43"/>
      <c r="E30" s="43"/>
      <c r="F30" s="43"/>
      <c r="G30" s="43"/>
      <c r="H30" s="44"/>
    </row>
    <row r="31" spans="1:8" ht="2.25" customHeight="1" thickBot="1">
      <c r="A31" s="41"/>
      <c r="B31" s="42"/>
      <c r="C31" s="43"/>
      <c r="D31" s="43"/>
      <c r="E31" s="43"/>
      <c r="F31" s="43"/>
      <c r="G31" s="43"/>
      <c r="H31" s="44"/>
    </row>
    <row r="32" spans="1:8" ht="13.5" thickBot="1">
      <c r="A32" s="71" t="s">
        <v>202</v>
      </c>
      <c r="B32" s="346" t="s">
        <v>319</v>
      </c>
      <c r="C32" s="324"/>
      <c r="D32" s="324"/>
      <c r="E32" s="324"/>
      <c r="F32" s="325"/>
      <c r="G32" s="39"/>
      <c r="H32" s="44"/>
    </row>
    <row r="33" spans="1:8" ht="6.75" customHeight="1">
      <c r="A33" s="41"/>
      <c r="B33" s="42"/>
      <c r="C33" s="43"/>
      <c r="D33" s="43"/>
      <c r="E33" s="43"/>
      <c r="F33" s="43"/>
      <c r="G33" s="43"/>
      <c r="H33" s="44"/>
    </row>
    <row r="34" spans="1:8" ht="6" customHeight="1">
      <c r="A34" s="45"/>
      <c r="B34" s="46"/>
      <c r="C34" s="47"/>
      <c r="D34" s="47"/>
      <c r="E34" s="47"/>
      <c r="F34" s="47"/>
      <c r="G34" s="47"/>
      <c r="H34" s="48"/>
    </row>
    <row r="35" spans="1:8" ht="7.5" customHeight="1" thickBot="1">
      <c r="A35" s="41"/>
      <c r="B35" s="42"/>
      <c r="C35" s="43"/>
      <c r="D35" s="43"/>
      <c r="E35" s="43"/>
      <c r="F35" s="43"/>
      <c r="G35" s="43"/>
      <c r="H35" s="44"/>
    </row>
    <row r="36" spans="1:8" ht="13.5" thickBot="1">
      <c r="A36" s="41" t="s">
        <v>203</v>
      </c>
      <c r="D36" s="62">
        <v>3</v>
      </c>
      <c r="E36" s="43"/>
      <c r="F36" s="43"/>
      <c r="G36" s="43"/>
      <c r="H36" s="44"/>
    </row>
    <row r="37" spans="1:8" ht="6" customHeight="1">
      <c r="A37" s="41"/>
      <c r="B37" s="42"/>
      <c r="C37" s="43"/>
      <c r="D37" s="43"/>
      <c r="E37" s="43"/>
      <c r="F37" s="43"/>
      <c r="G37" s="43"/>
      <c r="H37" s="44"/>
    </row>
    <row r="38" spans="1:8" ht="6" customHeight="1">
      <c r="A38" s="45"/>
      <c r="B38" s="46"/>
      <c r="C38" s="47"/>
      <c r="D38" s="47"/>
      <c r="E38" s="47"/>
      <c r="F38" s="47"/>
      <c r="G38" s="47"/>
      <c r="H38" s="48"/>
    </row>
    <row r="39" spans="1:8" ht="14.25" customHeight="1">
      <c r="A39" s="41" t="s">
        <v>204</v>
      </c>
      <c r="B39" s="42"/>
      <c r="C39" s="43"/>
      <c r="D39" s="43"/>
      <c r="E39" s="43"/>
      <c r="F39" s="43"/>
      <c r="G39" s="43"/>
      <c r="H39" s="44"/>
    </row>
    <row r="40" spans="1:8" ht="6" customHeight="1" thickBot="1">
      <c r="A40" s="59"/>
      <c r="B40" s="42"/>
      <c r="C40" s="43"/>
      <c r="D40" s="43"/>
      <c r="E40" s="43"/>
      <c r="F40" s="43"/>
      <c r="G40" s="43"/>
      <c r="H40" s="44"/>
    </row>
    <row r="41" spans="2:8" ht="13.5" thickBot="1">
      <c r="B41" s="323" t="s">
        <v>330</v>
      </c>
      <c r="C41" s="324"/>
      <c r="D41" s="324"/>
      <c r="E41" s="324"/>
      <c r="F41" s="325"/>
      <c r="G41" s="43"/>
      <c r="H41" s="44"/>
    </row>
    <row r="42" spans="1:8" ht="5.25" customHeight="1">
      <c r="A42" s="41"/>
      <c r="B42" s="42"/>
      <c r="C42" s="43"/>
      <c r="D42" s="43"/>
      <c r="E42" s="43"/>
      <c r="F42" s="43"/>
      <c r="G42" s="43"/>
      <c r="H42" s="44"/>
    </row>
    <row r="43" spans="1:8" ht="6" customHeight="1">
      <c r="A43" s="45"/>
      <c r="B43" s="46"/>
      <c r="C43" s="47"/>
      <c r="D43" s="47"/>
      <c r="E43" s="47"/>
      <c r="F43" s="47"/>
      <c r="G43" s="47"/>
      <c r="H43" s="48"/>
    </row>
    <row r="44" spans="1:8" ht="6" customHeight="1" thickBot="1">
      <c r="A44" s="41"/>
      <c r="B44" s="42"/>
      <c r="C44" s="43"/>
      <c r="D44" s="43"/>
      <c r="E44" s="43"/>
      <c r="F44" s="43"/>
      <c r="G44" s="43"/>
      <c r="H44" s="44"/>
    </row>
    <row r="45" spans="1:8" ht="13.5" thickBot="1">
      <c r="A45" s="41" t="s">
        <v>205</v>
      </c>
      <c r="B45" s="62">
        <v>58</v>
      </c>
      <c r="C45" s="43" t="s">
        <v>198</v>
      </c>
      <c r="D45" s="43"/>
      <c r="E45" s="43"/>
      <c r="F45" s="43"/>
      <c r="G45" s="43"/>
      <c r="H45" s="44"/>
    </row>
    <row r="46" spans="1:8" ht="6" customHeight="1">
      <c r="A46" s="41"/>
      <c r="B46" s="42"/>
      <c r="C46" s="43"/>
      <c r="D46" s="43"/>
      <c r="E46" s="43"/>
      <c r="F46" s="43"/>
      <c r="G46" s="43"/>
      <c r="H46" s="44"/>
    </row>
    <row r="47" spans="1:8" ht="6" customHeight="1">
      <c r="A47" s="45"/>
      <c r="B47" s="46"/>
      <c r="C47" s="47"/>
      <c r="D47" s="47"/>
      <c r="E47" s="47"/>
      <c r="F47" s="47"/>
      <c r="G47" s="47"/>
      <c r="H47" s="48"/>
    </row>
    <row r="48" spans="1:8" ht="6" customHeight="1" thickBot="1">
      <c r="A48" s="41"/>
      <c r="B48" s="42"/>
      <c r="C48" s="43"/>
      <c r="D48" s="43"/>
      <c r="E48" s="43"/>
      <c r="F48" s="43"/>
      <c r="G48" s="43"/>
      <c r="H48" s="44"/>
    </row>
    <row r="49" spans="1:8" ht="13.5" thickBot="1">
      <c r="A49" s="41" t="s">
        <v>280</v>
      </c>
      <c r="B49" s="323" t="s">
        <v>347</v>
      </c>
      <c r="C49" s="348"/>
      <c r="D49" s="348"/>
      <c r="E49" s="349"/>
      <c r="F49" s="43"/>
      <c r="G49" s="43"/>
      <c r="H49" s="44"/>
    </row>
    <row r="50" spans="1:8" ht="6" customHeight="1">
      <c r="A50" s="41"/>
      <c r="B50" s="42"/>
      <c r="C50" s="43"/>
      <c r="D50" s="43"/>
      <c r="E50" s="43"/>
      <c r="F50" s="43"/>
      <c r="G50" s="43"/>
      <c r="H50" s="44"/>
    </row>
    <row r="51" spans="1:8" ht="6" customHeight="1">
      <c r="A51" s="45"/>
      <c r="B51" s="46"/>
      <c r="C51" s="47"/>
      <c r="D51" s="47"/>
      <c r="E51" s="47"/>
      <c r="F51" s="47"/>
      <c r="G51" s="47"/>
      <c r="H51" s="48"/>
    </row>
    <row r="52" spans="1:8" ht="6.75" customHeight="1" thickBot="1">
      <c r="A52" s="41"/>
      <c r="B52" s="42"/>
      <c r="C52" s="43"/>
      <c r="D52" s="43"/>
      <c r="E52" s="43"/>
      <c r="F52" s="43"/>
      <c r="G52" s="43"/>
      <c r="H52" s="44"/>
    </row>
    <row r="53" spans="1:8" ht="13.5" thickBot="1">
      <c r="A53" s="41" t="s">
        <v>206</v>
      </c>
      <c r="B53" s="62">
        <v>39</v>
      </c>
      <c r="C53" s="43"/>
      <c r="D53" s="43"/>
      <c r="E53" s="43"/>
      <c r="F53" s="43"/>
      <c r="G53" s="43"/>
      <c r="H53" s="44"/>
    </row>
    <row r="54" spans="1:8" ht="2.25" customHeight="1">
      <c r="A54" s="41"/>
      <c r="B54" s="43"/>
      <c r="C54" s="43"/>
      <c r="D54" s="43"/>
      <c r="E54" s="43"/>
      <c r="F54" s="43"/>
      <c r="G54" s="43"/>
      <c r="H54" s="44"/>
    </row>
    <row r="55" spans="1:8" ht="3" customHeight="1" thickBot="1">
      <c r="A55" s="66"/>
      <c r="B55" s="67"/>
      <c r="C55" s="68"/>
      <c r="D55" s="68"/>
      <c r="E55" s="68"/>
      <c r="F55" s="68"/>
      <c r="G55" s="68"/>
      <c r="H55" s="69"/>
    </row>
    <row r="56" spans="1:8" ht="21" customHeight="1">
      <c r="A56" s="339" t="s">
        <v>199</v>
      </c>
      <c r="B56" s="340"/>
      <c r="C56" s="340"/>
      <c r="D56" s="340"/>
      <c r="E56" s="340"/>
      <c r="F56" s="340"/>
      <c r="G56" s="340"/>
      <c r="H56" s="340"/>
    </row>
    <row r="57" spans="1:9" ht="12.75" hidden="1">
      <c r="A57" s="56" t="s">
        <v>297</v>
      </c>
      <c r="C57" t="s">
        <v>298</v>
      </c>
      <c r="I57" t="s">
        <v>299</v>
      </c>
    </row>
    <row r="58" spans="1:9" ht="12.75" hidden="1">
      <c r="A58" s="56" t="s">
        <v>300</v>
      </c>
      <c r="C58" t="s">
        <v>301</v>
      </c>
      <c r="I58" t="s">
        <v>302</v>
      </c>
    </row>
    <row r="59" spans="1:9" ht="12.75" hidden="1">
      <c r="A59" s="56" t="s">
        <v>303</v>
      </c>
      <c r="C59" t="s">
        <v>304</v>
      </c>
      <c r="I59" t="s">
        <v>305</v>
      </c>
    </row>
    <row r="60" spans="3:9" ht="12.75" hidden="1">
      <c r="C60" t="s">
        <v>306</v>
      </c>
      <c r="I60" t="s">
        <v>307</v>
      </c>
    </row>
    <row r="61" spans="3:9" ht="12.75" hidden="1">
      <c r="C61" t="s">
        <v>308</v>
      </c>
      <c r="I61" t="s">
        <v>309</v>
      </c>
    </row>
    <row r="62" spans="3:9" ht="12.75" hidden="1">
      <c r="C62" t="s">
        <v>310</v>
      </c>
      <c r="I62" t="s">
        <v>311</v>
      </c>
    </row>
    <row r="63" spans="3:9" ht="12.75" hidden="1">
      <c r="C63" t="s">
        <v>312</v>
      </c>
      <c r="I63" t="s">
        <v>313</v>
      </c>
    </row>
    <row r="64" ht="12.75" hidden="1">
      <c r="I64" t="s">
        <v>314</v>
      </c>
    </row>
    <row r="65" ht="12.75" hidden="1">
      <c r="I65" t="s">
        <v>315</v>
      </c>
    </row>
    <row r="66" ht="12.75" hidden="1">
      <c r="I66" t="s">
        <v>316</v>
      </c>
    </row>
    <row r="67" ht="12.75" hidden="1">
      <c r="I67" t="s">
        <v>317</v>
      </c>
    </row>
    <row r="68" ht="12.75" hidden="1">
      <c r="I68" t="s">
        <v>318</v>
      </c>
    </row>
    <row r="69" ht="12.75" hidden="1">
      <c r="I69" t="s">
        <v>319</v>
      </c>
    </row>
    <row r="70" ht="12.75" hidden="1">
      <c r="I70" t="s">
        <v>320</v>
      </c>
    </row>
    <row r="71" ht="12.75" hidden="1">
      <c r="I71" t="s">
        <v>321</v>
      </c>
    </row>
    <row r="72" ht="12.75" hidden="1"/>
    <row r="73" ht="12.75" hidden="1"/>
    <row r="74" ht="12.75" hidden="1"/>
    <row r="75" ht="12.75" hidden="1"/>
    <row r="76" ht="12.75" hidden="1">
      <c r="I76" t="s">
        <v>322</v>
      </c>
    </row>
    <row r="77" ht="12.75" hidden="1">
      <c r="I77" t="s">
        <v>323</v>
      </c>
    </row>
    <row r="78" ht="12.75" hidden="1">
      <c r="I78" t="s">
        <v>324</v>
      </c>
    </row>
    <row r="79" ht="12.75" hidden="1">
      <c r="I79" t="s">
        <v>325</v>
      </c>
    </row>
    <row r="80" ht="12.75" hidden="1">
      <c r="I80" t="s">
        <v>326</v>
      </c>
    </row>
    <row r="81" ht="12.75" hidden="1">
      <c r="I81" t="s">
        <v>327</v>
      </c>
    </row>
    <row r="82" ht="12.75" hidden="1">
      <c r="I82" t="s">
        <v>328</v>
      </c>
    </row>
    <row r="83" ht="12.75" hidden="1">
      <c r="I83" t="s">
        <v>329</v>
      </c>
    </row>
    <row r="84" ht="12.75" hidden="1">
      <c r="I84" t="s">
        <v>330</v>
      </c>
    </row>
    <row r="85" ht="12.75" hidden="1">
      <c r="I85" t="s">
        <v>331</v>
      </c>
    </row>
    <row r="86" ht="12.75" hidden="1">
      <c r="I86" t="s">
        <v>332</v>
      </c>
    </row>
    <row r="87" ht="12.75" hidden="1">
      <c r="I87" t="s">
        <v>333</v>
      </c>
    </row>
    <row r="88" ht="12.75" hidden="1">
      <c r="I88" t="s">
        <v>334</v>
      </c>
    </row>
    <row r="89" ht="12.75" hidden="1">
      <c r="I89" t="s">
        <v>321</v>
      </c>
    </row>
    <row r="90" ht="12.75" hidden="1"/>
  </sheetData>
  <sheetProtection password="C455" sheet="1" objects="1" scenarios="1" selectLockedCells="1"/>
  <protectedRanges>
    <protectedRange sqref="B10 B14 B18 B22 C26 B32 D36 B41 B45 B49 B53" name="Диапазон1"/>
  </protectedRanges>
  <mergeCells count="8">
    <mergeCell ref="A56:H56"/>
    <mergeCell ref="B32:F32"/>
    <mergeCell ref="B41:F41"/>
    <mergeCell ref="C1:D1"/>
    <mergeCell ref="F1:G1"/>
    <mergeCell ref="A4:H4"/>
    <mergeCell ref="B14:F14"/>
    <mergeCell ref="B49:E49"/>
  </mergeCells>
  <conditionalFormatting sqref="D36 B10 B14:F14 B22 B18 B49 B53 B45 B41:F41 C26 B6 B32:C32 B1:C1 H1 E1:F1">
    <cfRule type="expression" priority="1" dxfId="7" stopIfTrue="1">
      <formula>ISBLANK(B1)</formula>
    </cfRule>
  </conditionalFormatting>
  <dataValidations count="18">
    <dataValidation type="whole" allowBlank="1" showInputMessage="1" showErrorMessage="1" promptTitle="Число учащихся в классе" prompt="Введите количество учащихся в классе" sqref="B22:B23 B19">
      <formula1>1</formula1>
      <formula2>40</formula2>
    </dataValidation>
    <dataValidation type="whole" allowBlank="1" showInputMessage="1" showErrorMessage="1" promptTitle="Ваш разряд" prompt="Введите Ваш разряд" sqref="B50 B46">
      <formula1>8</formula1>
      <formula2>14</formula2>
    </dataValidation>
    <dataValidation type="list" allowBlank="1" showInputMessage="1" showErrorMessage="1" promptTitle="Ваша категория" prompt="Введите Вашу категорию" sqref="B49">
      <formula1>"Высшая,Первая,Вторая,Соответсвие занимаемой должности,Не аттестован"</formula1>
    </dataValidation>
    <dataValidation type="whole" allowBlank="1" showInputMessage="1" showErrorMessage="1" promptTitle="Ваш возраст" prompt="Введите Ваш возраст (число полных лет)" sqref="B45">
      <formula1>15</formula1>
      <formula2>100</formula2>
    </dataValidation>
    <dataValidation allowBlank="1" showInputMessage="1" showErrorMessage="1" promptTitle="Ваш стаж" prompt="Введите стаж Вашей педагогической деятельности" sqref="B53"/>
    <dataValidation type="whole" allowBlank="1" showInputMessage="1" showErrorMessage="1" promptTitle="Продолжительность урока" prompt="Введите продолжительность урока в минутах" sqref="B18">
      <formula1>1</formula1>
      <formula2>50</formula2>
    </dataValidation>
    <dataValidation type="whole" allowBlank="1" showInputMessage="1" showErrorMessage="1" promptTitle="Число уроков русского языка" prompt="Введите количество уроков" sqref="C26">
      <formula1>1</formula1>
      <formula2>10</formula2>
    </dataValidation>
    <dataValidation type="whole" allowBlank="1" showInputMessage="1" showErrorMessage="1" promptTitle="Число уроков литературного чтен." prompt="Введите количество уроков" sqref="B37">
      <formula1>3</formula1>
      <formula2>6</formula2>
    </dataValidation>
    <dataValidation type="whole" allowBlank="1" showInputMessage="1" showErrorMessage="1" promptTitle="Число уроков литературного чтен." prompt="Введите количество уроков" sqref="D36">
      <formula1>1</formula1>
      <formula2>10</formula2>
    </dataValidation>
    <dataValidation type="list" allowBlank="1" showInputMessage="1" showErrorMessage="1" sqref="B11">
      <formula1>'Анкета учителя'!#REF!</formula1>
    </dataValidation>
    <dataValidation type="list" allowBlank="1" showInputMessage="1" showErrorMessage="1" sqref="B15">
      <formula1>'Анкета учителя'!#REF!</formula1>
    </dataValidation>
    <dataValidation type="list" allowBlank="1" showInputMessage="1" showErrorMessage="1" promptTitle="Тип школы" prompt="Укажите тип школы" sqref="B10">
      <formula1>$A$57:$A$59</formula1>
    </dataValidation>
    <dataValidation type="list" allowBlank="1" showInputMessage="1" showErrorMessage="1" promptTitle="Вид школы" prompt="Укажите вид школы" sqref="B14:F14">
      <formula1>$C$57:$C$63</formula1>
    </dataValidation>
    <dataValidation type="list" allowBlank="1" showInputMessage="1" showErrorMessage="1" sqref="B33">
      <formula1>'Анкета учителя'!#REF!</formula1>
    </dataValidation>
    <dataValidation type="list" allowBlank="1" showInputMessage="1" showErrorMessage="1" sqref="E33">
      <formula1>'Анкета учителя'!#REF!</formula1>
    </dataValidation>
    <dataValidation type="list" allowBlank="1" showInputMessage="1" showErrorMessage="1" sqref="B42">
      <formula1>'Анкета учителя'!#REF!</formula1>
    </dataValidation>
    <dataValidation type="list" allowBlank="1" showInputMessage="1" showErrorMessage="1" promptTitle="Русский язык" prompt="Выберите из списка автора учебника &quot;Русский язык&quot;, по которому Вы работали в этом учебном году" sqref="B32:F32">
      <formula1>$I$57:$I$71</formula1>
    </dataValidation>
    <dataValidation type="list" allowBlank="1" showInputMessage="1" showErrorMessage="1" promptTitle="Литературное чтение" prompt="Выберите из списка автора учебника &quot;Литературное чтение&quot;, по которому Вы работали в этом учебном году" sqref="B41:F41">
      <formula1>$I$76:$I$89</formula1>
    </dataValidation>
  </dataValidations>
  <printOptions/>
  <pageMargins left="0.75" right="0.75" top="0.8020833333333334" bottom="1" header="0.5" footer="0.5"/>
  <pageSetup horizontalDpi="600" verticalDpi="600" orientation="landscape" paperSize="9" r:id="rId1"/>
  <headerFooter alignWithMargins="0">
    <oddHeader>&amp;CКГБУ "Региональный центр оценки качества образования"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Y158"/>
  <sheetViews>
    <sheetView view="pageLayout" zoomScale="80" zoomScalePageLayoutView="80" workbookViewId="0" topLeftCell="C19">
      <selection activeCell="AG16" sqref="AG16"/>
    </sheetView>
  </sheetViews>
  <sheetFormatPr defaultColWidth="9.00390625" defaultRowHeight="12.75"/>
  <cols>
    <col min="1" max="1" width="2.625" style="1" hidden="1" customWidth="1"/>
    <col min="2" max="2" width="7.25390625" style="1" hidden="1" customWidth="1"/>
    <col min="3" max="3" width="4.25390625" style="236" bestFit="1" customWidth="1"/>
    <col min="4" max="4" width="28.75390625" style="1" customWidth="1"/>
    <col min="5" max="5" width="8.375" style="236" customWidth="1"/>
    <col min="6" max="6" width="6.125" style="1" customWidth="1"/>
    <col min="7" max="7" width="5.125" style="1" customWidth="1"/>
    <col min="8" max="8" width="4.875" style="1" customWidth="1"/>
    <col min="9" max="9" width="5.125" style="1" customWidth="1"/>
    <col min="10" max="11" width="5.375" style="1" customWidth="1"/>
    <col min="12" max="12" width="5.75390625" style="1" customWidth="1"/>
    <col min="13" max="13" width="4.875" style="1" customWidth="1"/>
    <col min="14" max="14" width="4.75390625" style="1" customWidth="1"/>
    <col min="15" max="15" width="5.375" style="1" customWidth="1"/>
    <col min="16" max="16" width="5.00390625" style="1" customWidth="1"/>
    <col min="17" max="17" width="5.25390625" style="1" customWidth="1"/>
    <col min="18" max="19" width="5.625" style="1" customWidth="1"/>
    <col min="20" max="20" width="5.375" style="1" customWidth="1"/>
    <col min="21" max="21" width="5.25390625" style="1" customWidth="1"/>
    <col min="22" max="22" width="6.75390625" style="1" customWidth="1"/>
    <col min="23" max="23" width="5.625" style="1" customWidth="1"/>
    <col min="24" max="24" width="6.25390625" style="1" customWidth="1"/>
    <col min="25" max="25" width="5.125" style="1" customWidth="1"/>
    <col min="26" max="26" width="5.25390625" style="1" customWidth="1"/>
    <col min="27" max="27" width="5.375" style="1" customWidth="1"/>
    <col min="28" max="28" width="5.25390625" style="1" customWidth="1"/>
    <col min="29" max="29" width="11.875" style="1" customWidth="1"/>
    <col min="30" max="30" width="7.00390625" style="1" hidden="1" customWidth="1"/>
    <col min="31" max="31" width="17.375" style="1" customWidth="1"/>
    <col min="32" max="32" width="13.625" style="1" hidden="1" customWidth="1"/>
    <col min="33" max="33" width="21.75390625" style="1" customWidth="1"/>
    <col min="34" max="34" width="6.75390625" style="1" hidden="1" customWidth="1"/>
    <col min="35" max="35" width="15.75390625" style="1" hidden="1" customWidth="1"/>
    <col min="36" max="36" width="6.75390625" style="1" customWidth="1"/>
    <col min="37" max="39" width="4.75390625" style="1" customWidth="1"/>
    <col min="40" max="16384" width="9.125" style="1" customWidth="1"/>
  </cols>
  <sheetData>
    <row r="1" spans="1:77" ht="21.75" customHeight="1">
      <c r="A1" s="199"/>
      <c r="B1" s="199"/>
      <c r="C1" s="228"/>
      <c r="D1" s="199"/>
      <c r="E1" s="228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</row>
    <row r="2" spans="1:77" ht="30.75" customHeight="1">
      <c r="A2" s="199"/>
      <c r="B2" s="199"/>
      <c r="C2" s="228"/>
      <c r="D2" s="363"/>
      <c r="E2" s="363"/>
      <c r="F2" s="364"/>
      <c r="G2" s="134" t="s">
        <v>207</v>
      </c>
      <c r="H2" s="135"/>
      <c r="I2" s="308" t="s">
        <v>0</v>
      </c>
      <c r="J2" s="308"/>
      <c r="K2" s="303" t="str">
        <f>IF(NOT(ISBLANK('СПИСОК КЛАССА'!G1)),'СПИСОК КЛАССА'!G1,"")</f>
        <v>138034</v>
      </c>
      <c r="L2" s="304"/>
      <c r="M2" s="136"/>
      <c r="N2" s="308" t="s">
        <v>1</v>
      </c>
      <c r="O2" s="308"/>
      <c r="P2" s="303" t="str">
        <f>IF(NOT(ISBLANK('СПИСОК КЛАССА'!I1)),'СПИСОК КЛАССА'!I1,"")</f>
        <v>0402</v>
      </c>
      <c r="Q2" s="307"/>
      <c r="R2" s="136"/>
      <c r="S2" s="136"/>
      <c r="T2" s="136"/>
      <c r="U2" s="136"/>
      <c r="V2" s="293"/>
      <c r="W2" s="294"/>
      <c r="X2" s="137"/>
      <c r="Y2" s="132"/>
      <c r="Z2" s="132"/>
      <c r="AA2" s="132"/>
      <c r="AB2" s="132"/>
      <c r="AC2" s="132"/>
      <c r="AD2" s="132"/>
      <c r="AE2" s="132"/>
      <c r="AF2" s="132"/>
      <c r="AG2" s="132"/>
      <c r="AH2" s="7"/>
      <c r="AI2" s="6"/>
      <c r="AJ2" s="92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</row>
    <row r="3" spans="1:77" ht="9.75" customHeight="1">
      <c r="A3" s="199"/>
      <c r="B3" s="199"/>
      <c r="C3" s="229"/>
      <c r="D3" s="200"/>
      <c r="E3" s="246"/>
      <c r="F3" s="200"/>
      <c r="G3" s="200"/>
      <c r="H3" s="200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8"/>
      <c r="AI3" s="8"/>
      <c r="AJ3" s="2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</row>
    <row r="4" spans="1:77" s="3" customFormat="1" ht="30" customHeight="1">
      <c r="A4" s="353" t="s">
        <v>289</v>
      </c>
      <c r="B4" s="353"/>
      <c r="C4" s="353"/>
      <c r="D4" s="353"/>
      <c r="E4" s="353"/>
      <c r="F4" s="353"/>
      <c r="G4" s="305" t="str">
        <f>IF(NOT(ISBLANK('СПИСОК КЛАССА'!D3)),'СПИСОК КЛАССА'!D3,"")</f>
        <v>МБОУ СОШ с УИОП №80 г.Хабаровска </v>
      </c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143"/>
      <c r="Z4" s="143"/>
      <c r="AA4" s="143"/>
      <c r="AB4" s="143"/>
      <c r="AC4" s="143"/>
      <c r="AD4" s="143"/>
      <c r="AE4" s="143"/>
      <c r="AF4" s="143"/>
      <c r="AG4" s="143"/>
      <c r="AH4" s="11"/>
      <c r="AI4" s="11"/>
      <c r="AJ4" s="93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</row>
    <row r="5" spans="1:77" ht="12.75">
      <c r="A5" s="103"/>
      <c r="B5" s="132"/>
      <c r="C5" s="230"/>
      <c r="D5" s="141"/>
      <c r="E5" s="247"/>
      <c r="F5" s="132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0"/>
      <c r="AI5" s="10"/>
      <c r="AJ5" s="12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</row>
    <row r="6" spans="1:77" ht="17.25" customHeight="1" thickBot="1">
      <c r="A6" s="103"/>
      <c r="B6" s="132"/>
      <c r="C6" s="231"/>
      <c r="D6" s="145" t="s">
        <v>16</v>
      </c>
      <c r="E6" s="248"/>
      <c r="F6" s="132"/>
      <c r="G6" s="146">
        <f>COUNTA('СПИСОК КЛАССА'!B12:'СПИСОК КЛАССА'!B55)</f>
        <v>22</v>
      </c>
      <c r="H6" s="132"/>
      <c r="I6" s="132"/>
      <c r="J6" s="147"/>
      <c r="K6" s="147"/>
      <c r="L6" s="132"/>
      <c r="M6" s="145" t="s">
        <v>17</v>
      </c>
      <c r="N6" s="295">
        <f>Вариант1!N6</f>
        <v>41382</v>
      </c>
      <c r="O6" s="296"/>
      <c r="P6" s="296"/>
      <c r="Q6" s="296"/>
      <c r="R6" s="296"/>
      <c r="S6" s="139"/>
      <c r="T6" s="139"/>
      <c r="U6" s="139"/>
      <c r="V6" s="139"/>
      <c r="W6" s="103"/>
      <c r="X6" s="103"/>
      <c r="Y6" s="103"/>
      <c r="Z6" s="103"/>
      <c r="AA6" s="148"/>
      <c r="AB6" s="150"/>
      <c r="AC6" s="150"/>
      <c r="AD6" s="150"/>
      <c r="AE6" s="150"/>
      <c r="AF6" s="150"/>
      <c r="AG6" s="150"/>
      <c r="AH6" s="81"/>
      <c r="AI6" s="16"/>
      <c r="AJ6" s="94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</row>
    <row r="7" spans="1:77" ht="12.75">
      <c r="A7" s="103"/>
      <c r="B7" s="132"/>
      <c r="C7" s="232"/>
      <c r="D7" s="139"/>
      <c r="E7" s="24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8"/>
      <c r="AI7" s="8"/>
      <c r="AJ7" s="2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</row>
    <row r="8" spans="1:77" ht="16.5" thickBot="1">
      <c r="A8" s="299" t="s">
        <v>284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241"/>
      <c r="AE8" s="185"/>
      <c r="AF8" s="185"/>
      <c r="AG8" s="185"/>
      <c r="AH8" s="26"/>
      <c r="AI8" s="26"/>
      <c r="AJ8" s="95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</row>
    <row r="9" spans="1:60" ht="15.75" customHeight="1">
      <c r="A9" s="152"/>
      <c r="B9" s="350" t="s">
        <v>335</v>
      </c>
      <c r="C9" s="292" t="s">
        <v>19</v>
      </c>
      <c r="D9" s="354" t="s">
        <v>3</v>
      </c>
      <c r="E9" s="255" t="s">
        <v>29</v>
      </c>
      <c r="F9" s="357" t="s">
        <v>26</v>
      </c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9"/>
      <c r="AB9" s="302" t="s">
        <v>22</v>
      </c>
      <c r="AC9" s="302" t="s">
        <v>23</v>
      </c>
      <c r="AD9" s="360" t="s">
        <v>339</v>
      </c>
      <c r="AE9" s="350" t="s">
        <v>340</v>
      </c>
      <c r="AF9" s="350" t="s">
        <v>283</v>
      </c>
      <c r="AG9" s="350" t="s">
        <v>278</v>
      </c>
      <c r="AH9" s="223"/>
      <c r="AI9" s="352" t="s">
        <v>282</v>
      </c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</row>
    <row r="10" spans="1:60" ht="76.5" customHeight="1" thickBot="1">
      <c r="A10" s="153"/>
      <c r="B10" s="350"/>
      <c r="C10" s="292"/>
      <c r="D10" s="355"/>
      <c r="E10" s="257">
        <v>1.3</v>
      </c>
      <c r="F10" s="253">
        <v>1</v>
      </c>
      <c r="G10" s="253">
        <v>2</v>
      </c>
      <c r="H10" s="253">
        <v>3</v>
      </c>
      <c r="I10" s="253">
        <v>4</v>
      </c>
      <c r="J10" s="253">
        <v>5</v>
      </c>
      <c r="K10" s="253">
        <v>6</v>
      </c>
      <c r="L10" s="253">
        <v>7</v>
      </c>
      <c r="M10" s="253">
        <v>8</v>
      </c>
      <c r="N10" s="253">
        <v>9</v>
      </c>
      <c r="O10" s="253">
        <v>10</v>
      </c>
      <c r="P10" s="253">
        <v>11</v>
      </c>
      <c r="Q10" s="253">
        <v>12</v>
      </c>
      <c r="R10" s="253" t="s">
        <v>55</v>
      </c>
      <c r="S10" s="253" t="s">
        <v>56</v>
      </c>
      <c r="T10" s="253" t="s">
        <v>57</v>
      </c>
      <c r="U10" s="253">
        <v>14</v>
      </c>
      <c r="V10" s="253">
        <v>15</v>
      </c>
      <c r="W10" s="253">
        <v>16</v>
      </c>
      <c r="X10" s="253">
        <v>17</v>
      </c>
      <c r="Y10" s="253">
        <v>18</v>
      </c>
      <c r="Z10" s="253">
        <v>19</v>
      </c>
      <c r="AA10" s="258">
        <v>20</v>
      </c>
      <c r="AB10" s="351"/>
      <c r="AC10" s="302"/>
      <c r="AD10" s="361"/>
      <c r="AE10" s="350"/>
      <c r="AF10" s="350"/>
      <c r="AG10" s="350"/>
      <c r="AH10" s="223"/>
      <c r="AI10" s="352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</row>
    <row r="11" spans="1:60" ht="24.75" customHeight="1" thickTop="1">
      <c r="A11" s="153"/>
      <c r="B11" s="350"/>
      <c r="C11" s="292"/>
      <c r="D11" s="356"/>
      <c r="E11" s="256">
        <v>2.4</v>
      </c>
      <c r="F11" s="254">
        <v>1</v>
      </c>
      <c r="G11" s="251">
        <v>2</v>
      </c>
      <c r="H11" s="251">
        <v>3</v>
      </c>
      <c r="I11" s="251">
        <v>4</v>
      </c>
      <c r="J11" s="251">
        <v>5</v>
      </c>
      <c r="K11" s="251">
        <v>6</v>
      </c>
      <c r="L11" s="251">
        <v>7</v>
      </c>
      <c r="M11" s="251">
        <v>8</v>
      </c>
      <c r="N11" s="251">
        <v>9</v>
      </c>
      <c r="O11" s="251">
        <v>10</v>
      </c>
      <c r="P11" s="251">
        <v>11</v>
      </c>
      <c r="Q11" s="251">
        <v>12</v>
      </c>
      <c r="R11" s="252" t="s">
        <v>336</v>
      </c>
      <c r="S11" s="252" t="s">
        <v>337</v>
      </c>
      <c r="T11" s="252" t="s">
        <v>338</v>
      </c>
      <c r="U11" s="251">
        <v>16</v>
      </c>
      <c r="V11" s="252" t="s">
        <v>62</v>
      </c>
      <c r="W11" s="252" t="s">
        <v>63</v>
      </c>
      <c r="X11" s="252" t="s">
        <v>64</v>
      </c>
      <c r="Y11" s="251">
        <v>18</v>
      </c>
      <c r="Z11" s="251">
        <v>19</v>
      </c>
      <c r="AA11" s="251">
        <v>20</v>
      </c>
      <c r="AB11" s="302"/>
      <c r="AC11" s="302"/>
      <c r="AD11" s="362"/>
      <c r="AE11" s="350"/>
      <c r="AF11" s="350"/>
      <c r="AG11" s="350"/>
      <c r="AH11" s="224"/>
      <c r="AI11" s="352"/>
      <c r="AJ11" s="96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</row>
    <row r="12" spans="1:60" ht="22.5" customHeight="1" hidden="1">
      <c r="A12" s="153"/>
      <c r="B12" s="178"/>
      <c r="C12" s="172"/>
      <c r="D12" s="173"/>
      <c r="E12" s="171"/>
      <c r="F12" s="154"/>
      <c r="G12" s="154"/>
      <c r="H12" s="154">
        <f>COUNTIF(H16:H55,2)</f>
        <v>14</v>
      </c>
      <c r="I12" s="154"/>
      <c r="J12" s="154"/>
      <c r="K12" s="154">
        <f>COUNTIF(K16:K55,2)</f>
        <v>14</v>
      </c>
      <c r="L12" s="154"/>
      <c r="M12" s="154"/>
      <c r="N12" s="154"/>
      <c r="O12" s="154"/>
      <c r="P12" s="154"/>
      <c r="Q12" s="154"/>
      <c r="R12" s="155"/>
      <c r="S12" s="155"/>
      <c r="T12" s="155"/>
      <c r="U12" s="154"/>
      <c r="V12" s="154"/>
      <c r="W12" s="154"/>
      <c r="X12" s="154">
        <f>COUNTIF(X16:X55,2)</f>
        <v>8</v>
      </c>
      <c r="Y12" s="154"/>
      <c r="Z12" s="154"/>
      <c r="AA12" s="154">
        <f>COUNTIF(AA16:AA55,2)</f>
        <v>8</v>
      </c>
      <c r="AB12" s="174"/>
      <c r="AC12" s="174"/>
      <c r="AD12" s="174"/>
      <c r="AE12" s="201"/>
      <c r="AF12" s="201"/>
      <c r="AG12" s="201"/>
      <c r="AH12" s="197"/>
      <c r="AI12" s="197"/>
      <c r="AJ12" s="96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</row>
    <row r="13" spans="1:60" ht="24.75" customHeight="1" hidden="1">
      <c r="A13" s="153"/>
      <c r="B13" s="178"/>
      <c r="C13" s="172"/>
      <c r="D13" s="173" t="s">
        <v>208</v>
      </c>
      <c r="E13" s="171"/>
      <c r="F13" s="154">
        <f>COUNTIF(F16:F55,1)</f>
        <v>21</v>
      </c>
      <c r="G13" s="154">
        <f aca="true" t="shared" si="0" ref="G13:Z13">COUNTIF(G16:G55,1)</f>
        <v>21</v>
      </c>
      <c r="H13" s="154">
        <f>COUNTIF(H16:H55,1)</f>
        <v>7</v>
      </c>
      <c r="I13" s="154">
        <f t="shared" si="0"/>
        <v>20</v>
      </c>
      <c r="J13" s="154">
        <f t="shared" si="0"/>
        <v>21</v>
      </c>
      <c r="K13" s="154">
        <f>COUNTIF(K16:K55,1)</f>
        <v>6</v>
      </c>
      <c r="L13" s="154">
        <f t="shared" si="0"/>
        <v>21</v>
      </c>
      <c r="M13" s="154">
        <f t="shared" si="0"/>
        <v>21</v>
      </c>
      <c r="N13" s="154">
        <f t="shared" si="0"/>
        <v>21</v>
      </c>
      <c r="O13" s="154">
        <f t="shared" si="0"/>
        <v>20</v>
      </c>
      <c r="P13" s="154">
        <f t="shared" si="0"/>
        <v>20</v>
      </c>
      <c r="Q13" s="154">
        <f t="shared" si="0"/>
        <v>20</v>
      </c>
      <c r="R13" s="154">
        <f t="shared" si="0"/>
        <v>14</v>
      </c>
      <c r="S13" s="154">
        <f t="shared" si="0"/>
        <v>17</v>
      </c>
      <c r="T13" s="154">
        <f t="shared" si="0"/>
        <v>21</v>
      </c>
      <c r="U13" s="154">
        <f t="shared" si="0"/>
        <v>14</v>
      </c>
      <c r="V13" s="154">
        <f t="shared" si="0"/>
        <v>20</v>
      </c>
      <c r="W13" s="154">
        <f t="shared" si="0"/>
        <v>18</v>
      </c>
      <c r="X13" s="154">
        <f>COUNTIF(X16:X55,1)</f>
        <v>8</v>
      </c>
      <c r="Y13" s="154">
        <f t="shared" si="0"/>
        <v>18</v>
      </c>
      <c r="Z13" s="154">
        <f t="shared" si="0"/>
        <v>21</v>
      </c>
      <c r="AA13" s="154">
        <f>COUNTIF(AA16:AA55,1)</f>
        <v>10</v>
      </c>
      <c r="AB13" s="174"/>
      <c r="AC13" s="174"/>
      <c r="AD13" s="174"/>
      <c r="AE13" s="201"/>
      <c r="AF13" s="201"/>
      <c r="AG13" s="201"/>
      <c r="AH13" s="197"/>
      <c r="AI13" s="197"/>
      <c r="AJ13" s="96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</row>
    <row r="14" spans="1:60" ht="22.5" customHeight="1" hidden="1">
      <c r="A14" s="153"/>
      <c r="B14" s="178"/>
      <c r="C14" s="172"/>
      <c r="D14" s="173" t="s">
        <v>209</v>
      </c>
      <c r="E14" s="171"/>
      <c r="F14" s="154">
        <f>COUNTIF(F16:F55,0)</f>
        <v>1</v>
      </c>
      <c r="G14" s="154">
        <f aca="true" t="shared" si="1" ref="G14:AA14">COUNTIF(G16:G55,0)</f>
        <v>1</v>
      </c>
      <c r="H14" s="154">
        <f t="shared" si="1"/>
        <v>1</v>
      </c>
      <c r="I14" s="154">
        <f t="shared" si="1"/>
        <v>2</v>
      </c>
      <c r="J14" s="154">
        <f t="shared" si="1"/>
        <v>1</v>
      </c>
      <c r="K14" s="154">
        <f t="shared" si="1"/>
        <v>2</v>
      </c>
      <c r="L14" s="154">
        <f t="shared" si="1"/>
        <v>1</v>
      </c>
      <c r="M14" s="154">
        <f t="shared" si="1"/>
        <v>1</v>
      </c>
      <c r="N14" s="154">
        <f t="shared" si="1"/>
        <v>1</v>
      </c>
      <c r="O14" s="154">
        <f t="shared" si="1"/>
        <v>2</v>
      </c>
      <c r="P14" s="154">
        <f t="shared" si="1"/>
        <v>2</v>
      </c>
      <c r="Q14" s="154">
        <f t="shared" si="1"/>
        <v>2</v>
      </c>
      <c r="R14" s="154">
        <f t="shared" si="1"/>
        <v>6</v>
      </c>
      <c r="S14" s="154">
        <f t="shared" si="1"/>
        <v>5</v>
      </c>
      <c r="T14" s="154">
        <f t="shared" si="1"/>
        <v>1</v>
      </c>
      <c r="U14" s="154">
        <f t="shared" si="1"/>
        <v>4</v>
      </c>
      <c r="V14" s="154">
        <f t="shared" si="1"/>
        <v>2</v>
      </c>
      <c r="W14" s="154">
        <f t="shared" si="1"/>
        <v>4</v>
      </c>
      <c r="X14" s="154">
        <f t="shared" si="1"/>
        <v>6</v>
      </c>
      <c r="Y14" s="154">
        <f t="shared" si="1"/>
        <v>4</v>
      </c>
      <c r="Z14" s="154">
        <f t="shared" si="1"/>
        <v>1</v>
      </c>
      <c r="AA14" s="154">
        <f t="shared" si="1"/>
        <v>4</v>
      </c>
      <c r="AB14" s="174"/>
      <c r="AC14" s="174"/>
      <c r="AD14" s="174"/>
      <c r="AE14" s="201"/>
      <c r="AF14" s="201"/>
      <c r="AG14" s="201"/>
      <c r="AH14" s="197"/>
      <c r="AI14" s="197"/>
      <c r="AJ14" s="96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</row>
    <row r="15" spans="1:60" ht="33" customHeight="1" hidden="1" thickBot="1">
      <c r="A15" s="153">
        <f>SUM(A16:A55)</f>
        <v>6</v>
      </c>
      <c r="B15" s="202" t="s">
        <v>2</v>
      </c>
      <c r="C15" s="233" t="s">
        <v>27</v>
      </c>
      <c r="D15" s="176" t="s">
        <v>210</v>
      </c>
      <c r="E15" s="250" t="s">
        <v>29</v>
      </c>
      <c r="F15" s="156">
        <f>COUNTIF(F16:F55,"N")</f>
        <v>0</v>
      </c>
      <c r="G15" s="156">
        <f aca="true" t="shared" si="2" ref="G15:AA15">COUNTIF(G16:G55,"N")</f>
        <v>0</v>
      </c>
      <c r="H15" s="156">
        <f t="shared" si="2"/>
        <v>0</v>
      </c>
      <c r="I15" s="156">
        <f t="shared" si="2"/>
        <v>0</v>
      </c>
      <c r="J15" s="156">
        <f t="shared" si="2"/>
        <v>0</v>
      </c>
      <c r="K15" s="156">
        <f t="shared" si="2"/>
        <v>0</v>
      </c>
      <c r="L15" s="156">
        <f t="shared" si="2"/>
        <v>0</v>
      </c>
      <c r="M15" s="156">
        <f t="shared" si="2"/>
        <v>0</v>
      </c>
      <c r="N15" s="156">
        <f t="shared" si="2"/>
        <v>0</v>
      </c>
      <c r="O15" s="156">
        <f t="shared" si="2"/>
        <v>0</v>
      </c>
      <c r="P15" s="156">
        <f t="shared" si="2"/>
        <v>0</v>
      </c>
      <c r="Q15" s="156">
        <f t="shared" si="2"/>
        <v>0</v>
      </c>
      <c r="R15" s="156">
        <f t="shared" si="2"/>
        <v>0</v>
      </c>
      <c r="S15" s="156">
        <f t="shared" si="2"/>
        <v>0</v>
      </c>
      <c r="T15" s="156">
        <f t="shared" si="2"/>
        <v>0</v>
      </c>
      <c r="U15" s="156">
        <f t="shared" si="2"/>
        <v>0</v>
      </c>
      <c r="V15" s="156">
        <f t="shared" si="2"/>
        <v>0</v>
      </c>
      <c r="W15" s="156">
        <f t="shared" si="2"/>
        <v>0</v>
      </c>
      <c r="X15" s="156">
        <f t="shared" si="2"/>
        <v>0</v>
      </c>
      <c r="Y15" s="156">
        <f t="shared" si="2"/>
        <v>0</v>
      </c>
      <c r="Z15" s="156">
        <f t="shared" si="2"/>
        <v>0</v>
      </c>
      <c r="AA15" s="156">
        <f t="shared" si="2"/>
        <v>0</v>
      </c>
      <c r="AB15" s="174" t="s">
        <v>28</v>
      </c>
      <c r="AC15" s="178" t="s">
        <v>30</v>
      </c>
      <c r="AD15" s="242"/>
      <c r="AE15" s="203"/>
      <c r="AF15" s="203"/>
      <c r="AG15" s="203"/>
      <c r="AH15" s="27"/>
      <c r="AI15" s="198"/>
      <c r="AJ15" s="97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</row>
    <row r="16" spans="1:60" ht="12.75" customHeight="1">
      <c r="A16" s="157">
        <f>IF('СПИСОК КЛАССА'!I12=1,1,0)</f>
        <v>0</v>
      </c>
      <c r="B16" s="195">
        <v>1</v>
      </c>
      <c r="C16" s="234">
        <f>IF(NOT(ISBLANK('СПИСОК КЛАССА'!B12)),'СПИСОК КЛАССА'!B12,"")</f>
        <v>1</v>
      </c>
      <c r="D16" s="163">
        <f>IF(NOT(ISBLANK('СПИСОК КЛАССА'!C12)),IF(NOT(ISBLANK('СПИСОК КЛАССА'!I12)),'СПИСОК КЛАССА'!C12,"УЧЕНИК НЕ ВЫПОЛНЯЛ РАБОТУ"),"")</f>
      </c>
      <c r="E16" s="245">
        <f>IF(NOT(ISBLANK('СПИСОК КЛАССА'!I12)),IF(NOT(ISBLANK('СПИСОК КЛАССА'!I12)),'СПИСОК КЛАССА'!I12,"УЧЕНИК НЕ ВЫПОЛНЯЛ РАБОТУ"),"")</f>
        <v>4</v>
      </c>
      <c r="F16" s="159">
        <f>IF((ISBLANK($D16)),"",IF($E16=1,Вариант1!F16,IF(Класс!$E16=2,Вариант2!F16,IF(Класс!$E16=3,Вариант3!F16,IF($E16=4,Вариант4!F16,"")))))</f>
        <v>1</v>
      </c>
      <c r="G16" s="159">
        <f>IF((ISBLANK($D16)),"",IF($E16=1,Вариант1!G16,IF(Класс!$E16=2,Вариант2!G16,IF(Класс!$E16=3,Вариант3!G16,IF($E16=4,Вариант4!G16,"")))))</f>
        <v>1</v>
      </c>
      <c r="H16" s="159">
        <f>IF((ISBLANK($D16)),"",IF($E16=1,Вариант1!H16,IF(Класс!$E16=2,Вариант2!H16,IF(Класс!$E16=3,Вариант3!H16,IF($E16=4,Вариант4!H16,"")))))</f>
        <v>1</v>
      </c>
      <c r="I16" s="159">
        <f>IF((ISBLANK($D16)),"",IF($E16=1,Вариант1!I16,IF(Класс!$E16=2,Вариант2!I16,IF(Класс!$E16=3,Вариант3!I16,IF($E16=4,Вариант4!I16,"")))))</f>
        <v>1</v>
      </c>
      <c r="J16" s="159">
        <f>IF((ISBLANK($D16)),"",IF($E16=1,Вариант1!J16,IF(Класс!$E16=2,Вариант2!J16,IF(Класс!$E16=3,Вариант3!J16,IF($E16=4,Вариант4!J16,"")))))</f>
        <v>1</v>
      </c>
      <c r="K16" s="159">
        <f>IF((ISBLANK($D16)),"",IF($E16=1,Вариант1!K16,IF(Класс!$E16=2,Вариант2!K16,IF(Класс!$E16=3,Вариант3!K16,IF($E16=4,Вариант4!K16,"")))))</f>
        <v>2</v>
      </c>
      <c r="L16" s="159">
        <f>IF((ISBLANK($D16)),"",IF($E16=1,Вариант1!L16,IF(Класс!$E16=2,Вариант2!L16,IF(Класс!$E16=3,Вариант3!L16,IF($E16=4,Вариант4!L16,"")))))</f>
        <v>1</v>
      </c>
      <c r="M16" s="159">
        <f>IF((ISBLANK($D16)),"",IF($E16=1,Вариант1!M16,IF(Класс!$E16=2,Вариант2!M16,IF(Класс!$E16=3,Вариант3!M16,IF($E16=4,Вариант4!M16,"")))))</f>
        <v>1</v>
      </c>
      <c r="N16" s="159">
        <f>IF((ISBLANK($D16)),"",IF($E16=1,Вариант1!N16,IF(Класс!$E16=2,Вариант2!N16,IF(Класс!$E16=3,Вариант3!N16,IF($E16=4,Вариант4!N16,"")))))</f>
        <v>1</v>
      </c>
      <c r="O16" s="159">
        <f>IF((ISBLANK($D16)),"",IF($E16=1,Вариант1!O16,IF(Класс!$E16=2,Вариант2!O16,IF(Класс!$E16=3,Вариант3!O16,IF($E16=4,Вариант4!O16,"")))))</f>
        <v>1</v>
      </c>
      <c r="P16" s="159">
        <f>IF((ISBLANK($D16)),"",IF($E16=1,Вариант1!P16,IF(Класс!$E16=2,Вариант2!P16,IF(Класс!$E16=3,Вариант3!P16,IF($E16=4,Вариант4!P16,"")))))</f>
        <v>1</v>
      </c>
      <c r="Q16" s="159">
        <f>IF((ISBLANK($D16)),"",IF($E16=1,Вариант1!Q16,IF(Класс!$E16=2,Вариант2!Q16,IF(Класс!$E16=3,Вариант3!Q16,IF($E16=4,Вариант4!Q16,"")))))</f>
        <v>1</v>
      </c>
      <c r="R16" s="159">
        <f>IF((ISBLANK($D16)),"",IF($E16=1,Вариант1!R16,IF(Класс!$E16=2,Вариант2!R16,IF(Класс!$E16=3,Вариант3!R16,IF($E16=4,Вариант4!R16,"")))))</f>
        <v>1</v>
      </c>
      <c r="S16" s="159">
        <f>IF((ISBLANK($D16)),"",IF($E16=1,Вариант1!S16,IF(Класс!$E16=2,Вариант2!S16,IF(Класс!$E16=3,Вариант3!S16,IF($E16=4,Вариант4!S16,"")))))</f>
        <v>1</v>
      </c>
      <c r="T16" s="159">
        <f>IF((ISBLANK($D16)),"",IF($E16=1,Вариант1!T16,IF(Класс!$E16=2,Вариант2!T16,IF(Класс!$E16=3,Вариант3!T16,IF($E16=4,Вариант4!T16,"")))))</f>
        <v>1</v>
      </c>
      <c r="U16" s="159">
        <f>IF((ISBLANK($D16)),"",IF($E16=1,Вариант1!U16,IF(Класс!$E16=2,Вариант2!U16,IF(Класс!$E16=3,Вариант3!U16,IF($E16=4,Вариант4!U16,"")))))</f>
        <v>2</v>
      </c>
      <c r="V16" s="159">
        <f>IF((ISBLANK($D16)),"",IF($E16=1,Вариант1!V16,IF(Класс!$E16=2,Вариант2!V16,IF(Класс!$E16=3,Вариант3!V16,IF($E16=4,Вариант4!V16,"")))))</f>
        <v>1</v>
      </c>
      <c r="W16" s="159">
        <f>IF((ISBLANK($D16)),"",IF($E16=1,Вариант1!W16,IF(Класс!$E16=2,Вариант2!W16,IF(Класс!$E16=3,Вариант3!W16,IF($E16=4,Вариант4!W16,"")))))</f>
        <v>1</v>
      </c>
      <c r="X16" s="159">
        <f>IF((ISBLANK($D16)),"",IF($E16=1,Вариант1!X16,IF(Класс!$E16=2,Вариант2!X16,IF(Класс!$E16=3,Вариант3!X16,IF($E16=4,Вариант4!X16,"")))))</f>
        <v>0</v>
      </c>
      <c r="Y16" s="159">
        <f>IF((ISBLANK($D16)),"",IF($E16=1,Вариант1!Y16,IF(Класс!$E16=2,Вариант2!Y16,IF(Класс!$E16=3,Вариант3!Y16,IF($E16=4,Вариант4!Y16,"")))))</f>
        <v>1</v>
      </c>
      <c r="Z16" s="159">
        <f>IF((ISBLANK($D16)),"",IF($E16=1,Вариант1!Z16,IF(Класс!$E16=2,Вариант2!Z16,IF(Класс!$E16=3,Вариант3!Z16,IF($E16=4,Вариант4!Z16,"")))))</f>
        <v>1</v>
      </c>
      <c r="AA16" s="159">
        <f>IF((ISBLANK($D16)),"",IF($E16=1,Вариант1!AA16,IF(Класс!$E16=2,Вариант2!AA16,IF(Класс!$E16=3,Вариант3!AA16,IF($E16=4,Вариант4!AA16,"")))))</f>
        <v>1</v>
      </c>
      <c r="AB16" s="181">
        <f>IF(AND(OR($C16&lt;&gt;"",$D16&lt;&gt;""),$E16&lt;&gt;0),SUM(F16:AA16),"")</f>
        <v>23</v>
      </c>
      <c r="AC16" s="182">
        <f>IF(AND(OR($C16&lt;&gt;"",$D16&lt;&gt;""),$E16&lt;&gt;0),IF((OR((E16=1),(E16=3))),AB16/26,IF((OR((E16=2),(E16=4))),AB16/27)),"")</f>
        <v>0.8518518518518519</v>
      </c>
      <c r="AD16" s="244">
        <f>IF(AND(OR($C16&lt;&gt;"",$D16&lt;&gt;""),$E16&lt;&gt;0),IF((OR((E16=1),(E16=3))),SUM(F16:G16,I16:J16,L16:Q16,U16:W16,Y16:Z16),IF((OR((E16=2),(E16=4))),SUM(F16:G16,I16:J16,L16:Q16,S16:U16,Y16:Z16))),"")</f>
        <v>16</v>
      </c>
      <c r="AE16" s="225">
        <f>IF(AND(OR($C16&lt;&gt;"",$D16&lt;&gt;""),$E16&lt;&gt;0),IF((OR((E16=1),(E16=3))),AD16/15,IF((OR((E16=2),(E16=4))),AD16/16)),"")</f>
        <v>1</v>
      </c>
      <c r="AF16" s="181">
        <f>IF(AND(OR($C16&lt;&gt;"",$D16&lt;&gt;""),$E16&lt;&gt;0),IF((OR((E16=1),(E16=3))),SUM(H16,K16,R16:T16,X16,AA16),IF((OR((E16=2),(E16=4))),SUM(H16,K16,R16,V16:X16,AA16))),"")</f>
        <v>7</v>
      </c>
      <c r="AG16" s="225">
        <f>IF(AND(OR($C16&lt;&gt;"",$D16&lt;&gt;""),$E16&lt;&gt;0),AF16/11,"")</f>
        <v>0.6363636363636364</v>
      </c>
      <c r="AH16" s="226">
        <f>SUM($AC$16:$AC$55)/(Вариант1!$A$15+Вариант2!$A$15+Вариант3!$A$15+Вариант4!$A$15)</f>
        <v>0.8229085729085729</v>
      </c>
      <c r="AI16" s="227" t="str">
        <f>IF(AND(OR($C16&lt;&gt;"",$D16&lt;&gt;""),$E16&lt;&gt;0),(IF((AND((AE16&lt;65%),(AF16&lt;=4))),"Низкий",IF((AND((AE16&lt;65%),(AF16&gt;=5))),"Пониженный",IF((AND((AE16&gt;=65%),(AE16&lt;85%),(AF16&lt;=4))),"Базовый",IF((OR((AND((AE16&gt;85%),(AF16&lt;=8))),(AND((AE16&gt;=65%),(AE16&lt;85%),(AF16&gt;=5))))),"Повышенный","Высокий"))))),"")</f>
        <v>Повышенный</v>
      </c>
      <c r="AJ16" s="98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</row>
    <row r="17" spans="1:60" ht="12.75" customHeight="1">
      <c r="A17" s="157">
        <f>IF('СПИСОК КЛАССА'!I13=1,1,0)</f>
        <v>0</v>
      </c>
      <c r="B17" s="195">
        <v>2</v>
      </c>
      <c r="C17" s="234">
        <f>IF(NOT(ISBLANK('СПИСОК КЛАССА'!B13)),'СПИСОК КЛАССА'!B13,"")</f>
        <v>2</v>
      </c>
      <c r="D17" s="163">
        <f>IF(NOT(ISBLANK('СПИСОК КЛАССА'!C13)),IF(NOT(ISBLANK('СПИСОК КЛАССА'!I13)),'СПИСОК КЛАССА'!C13,"УЧЕНИК НЕ ВЫПОЛНЯЛ РАБОТУ"),"")</f>
      </c>
      <c r="E17" s="245">
        <f>IF(NOT(ISBLANK('СПИСОК КЛАССА'!I13)),IF(NOT(ISBLANK('СПИСОК КЛАССА'!I13)),'СПИСОК КЛАССА'!I13,"УЧЕНИК НЕ ВЫПОЛНЯЛ РАБОТУ"),"")</f>
        <v>4</v>
      </c>
      <c r="F17" s="159">
        <f>IF((ISBLANK($D17)),"",IF($E17=1,Вариант1!F17,IF(Класс!$E17=2,Вариант2!F17,IF(Класс!$E17=3,Вариант3!F17,IF($E17=4,Вариант4!F17,"")))))</f>
        <v>1</v>
      </c>
      <c r="G17" s="159">
        <f>IF((ISBLANK($D17)),"",IF($E17=1,Вариант1!G17,IF(Класс!$E17=2,Вариант2!G17,IF(Класс!$E17=3,Вариант3!G17,IF($E17=4,Вариант4!G17,"")))))</f>
        <v>1</v>
      </c>
      <c r="H17" s="159">
        <f>IF((ISBLANK($D17)),"",IF($E17=1,Вариант1!H17,IF(Класс!$E17=2,Вариант2!H17,IF(Класс!$E17=3,Вариант3!H17,IF($E17=4,Вариант4!H17,"")))))</f>
        <v>1</v>
      </c>
      <c r="I17" s="159">
        <f>IF((ISBLANK($D17)),"",IF($E17=1,Вариант1!I17,IF(Класс!$E17=2,Вариант2!I17,IF(Класс!$E17=3,Вариант3!I17,IF($E17=4,Вариант4!I17,"")))))</f>
        <v>1</v>
      </c>
      <c r="J17" s="159">
        <f>IF((ISBLANK($D17)),"",IF($E17=1,Вариант1!J17,IF(Класс!$E17=2,Вариант2!J17,IF(Класс!$E17=3,Вариант3!J17,IF($E17=4,Вариант4!J17,"")))))</f>
        <v>1</v>
      </c>
      <c r="K17" s="159">
        <f>IF((ISBLANK($D17)),"",IF($E17=1,Вариант1!K17,IF(Класс!$E17=2,Вариант2!K17,IF(Класс!$E17=3,Вариант3!K17,IF($E17=4,Вариант4!K17,"")))))</f>
        <v>2</v>
      </c>
      <c r="L17" s="159">
        <f>IF((ISBLANK($D17)),"",IF($E17=1,Вариант1!L17,IF(Класс!$E17=2,Вариант2!L17,IF(Класс!$E17=3,Вариант3!L17,IF($E17=4,Вариант4!L17,"")))))</f>
        <v>1</v>
      </c>
      <c r="M17" s="159">
        <f>IF((ISBLANK($D17)),"",IF($E17=1,Вариант1!M17,IF(Класс!$E17=2,Вариант2!M17,IF(Класс!$E17=3,Вариант3!M17,IF($E17=4,Вариант4!M17,"")))))</f>
        <v>1</v>
      </c>
      <c r="N17" s="159">
        <f>IF((ISBLANK($D17)),"",IF($E17=1,Вариант1!N17,IF(Класс!$E17=2,Вариант2!N17,IF(Класс!$E17=3,Вариант3!N17,IF($E17=4,Вариант4!N17,"")))))</f>
        <v>1</v>
      </c>
      <c r="O17" s="159">
        <f>IF((ISBLANK($D17)),"",IF($E17=1,Вариант1!O17,IF(Класс!$E17=2,Вариант2!O17,IF(Класс!$E17=3,Вариант3!O17,IF($E17=4,Вариант4!O17,"")))))</f>
        <v>1</v>
      </c>
      <c r="P17" s="159">
        <f>IF((ISBLANK($D17)),"",IF($E17=1,Вариант1!P17,IF(Класс!$E17=2,Вариант2!P17,IF(Класс!$E17=3,Вариант3!P17,IF($E17=4,Вариант4!P17,"")))))</f>
        <v>1</v>
      </c>
      <c r="Q17" s="159">
        <f>IF((ISBLANK($D17)),"",IF($E17=1,Вариант1!Q17,IF(Класс!$E17=2,Вариант2!Q17,IF(Класс!$E17=3,Вариант3!Q17,IF($E17=4,Вариант4!Q17,"")))))</f>
        <v>1</v>
      </c>
      <c r="R17" s="159">
        <f>IF((ISBLANK($D17)),"",IF($E17=1,Вариант1!R17,IF(Класс!$E17=2,Вариант2!R17,IF(Класс!$E17=3,Вариант3!R17,IF($E17=4,Вариант4!R17,"")))))</f>
        <v>2</v>
      </c>
      <c r="S17" s="159">
        <f>IF((ISBLANK($D17)),"",IF($E17=1,Вариант1!S17,IF(Класс!$E17=2,Вариант2!S17,IF(Класс!$E17=3,Вариант3!S17,IF($E17=4,Вариант4!S17,"")))))</f>
        <v>1</v>
      </c>
      <c r="T17" s="159">
        <f>IF((ISBLANK($D17)),"",IF($E17=1,Вариант1!T17,IF(Класс!$E17=2,Вариант2!T17,IF(Класс!$E17=3,Вариант3!T17,IF($E17=4,Вариант4!T17,"")))))</f>
        <v>1</v>
      </c>
      <c r="U17" s="159">
        <f>IF((ISBLANK($D17)),"",IF($E17=1,Вариант1!U17,IF(Класс!$E17=2,Вариант2!U17,IF(Класс!$E17=3,Вариант3!U17,IF($E17=4,Вариант4!U17,"")))))</f>
        <v>1</v>
      </c>
      <c r="V17" s="159">
        <f>IF((ISBLANK($D17)),"",IF($E17=1,Вариант1!V17,IF(Класс!$E17=2,Вариант2!V17,IF(Класс!$E17=3,Вариант3!V17,IF($E17=4,Вариант4!V17,"")))))</f>
        <v>1</v>
      </c>
      <c r="W17" s="159">
        <f>IF((ISBLANK($D17)),"",IF($E17=1,Вариант1!W17,IF(Класс!$E17=2,Вариант2!W17,IF(Класс!$E17=3,Вариант3!W17,IF($E17=4,Вариант4!W17,"")))))</f>
        <v>0</v>
      </c>
      <c r="X17" s="159">
        <f>IF((ISBLANK($D17)),"",IF($E17=1,Вариант1!X17,IF(Класс!$E17=2,Вариант2!X17,IF(Класс!$E17=3,Вариант3!X17,IF($E17=4,Вариант4!X17,"")))))</f>
        <v>1</v>
      </c>
      <c r="Y17" s="159">
        <f>IF((ISBLANK($D17)),"",IF($E17=1,Вариант1!Y17,IF(Класс!$E17=2,Вариант2!Y17,IF(Класс!$E17=3,Вариант3!Y17,IF($E17=4,Вариант4!Y17,"")))))</f>
        <v>1</v>
      </c>
      <c r="Z17" s="159">
        <f>IF((ISBLANK($D17)),"",IF($E17=1,Вариант1!Z17,IF(Класс!$E17=2,Вариант2!Z17,IF(Класс!$E17=3,Вариант3!Z17,IF($E17=4,Вариант4!Z17,"")))))</f>
        <v>1</v>
      </c>
      <c r="AA17" s="159">
        <f>IF((ISBLANK($D17)),"",IF($E17=1,Вариант1!AA17,IF(Класс!$E17=2,Вариант2!AA17,IF(Класс!$E17=3,Вариант3!AA17,IF($E17=4,Вариант4!AA17,"")))))</f>
        <v>1</v>
      </c>
      <c r="AB17" s="181">
        <f>IF(AND(OR($C17&lt;&gt;"",$D17&lt;&gt;""),$E17&lt;&gt;0),SUM(F17:AA17),"")</f>
        <v>23</v>
      </c>
      <c r="AC17" s="182">
        <f aca="true" t="shared" si="3" ref="AC17:AC55">IF(AND(OR($C17&lt;&gt;"",$D17&lt;&gt;""),$E17&lt;&gt;0),IF((OR((E17=1),(E17=3))),AB17/26,IF((OR((E17=2),(E17=4))),AB17/27)),"")</f>
        <v>0.8518518518518519</v>
      </c>
      <c r="AD17" s="244">
        <f aca="true" t="shared" si="4" ref="AD17:AD55">IF(AND(OR($C17&lt;&gt;"",$D17&lt;&gt;""),$E17&lt;&gt;0),IF((OR((E17=1),(E17=3))),SUM(F17:G17,I17:J17,L17:Q17,U17:W17,Y17:Z17),IF((OR((E17=2),(E17=4))),SUM(F17:G17,I17:J17,L17:Q17,S17:U17,Y17:Z17))),"")</f>
        <v>15</v>
      </c>
      <c r="AE17" s="225">
        <f aca="true" t="shared" si="5" ref="AE17:AE55">IF(AND(OR($C17&lt;&gt;"",$D17&lt;&gt;""),$E17&lt;&gt;0),IF((OR((E17=1),(E17=3))),AD17/15,IF((OR((E17=2),(E17=4))),AD17/16)),"")</f>
        <v>0.9375</v>
      </c>
      <c r="AF17" s="181">
        <f aca="true" t="shared" si="6" ref="AF17:AF55">IF(AND(OR($C17&lt;&gt;"",$D17&lt;&gt;""),$E17&lt;&gt;0),IF((OR((E17=1),(E17=3))),SUM(H17,K17,R17:T17,X17,AA17),IF((OR((E17=2),(E17=4))),SUM(H17,K17,R17,V17:X17,AA17))),"")</f>
        <v>8</v>
      </c>
      <c r="AG17" s="225">
        <f aca="true" t="shared" si="7" ref="AG17:AG55">IF(AND(OR($C17&lt;&gt;"",$D17&lt;&gt;""),$E17&lt;&gt;0),AF17/11,"")</f>
        <v>0.7272727272727273</v>
      </c>
      <c r="AH17" s="226">
        <f>SUM($AC$16:$AC$55)/(Вариант1!$A$15+Вариант2!$A$15+Вариант3!$A$15+Вариант4!$A$15)</f>
        <v>0.8229085729085729</v>
      </c>
      <c r="AI17" s="227" t="str">
        <f aca="true" t="shared" si="8" ref="AI17:AI55">IF(AND(OR($C17&lt;&gt;"",$D17&lt;&gt;""),$E17&lt;&gt;0),(IF((AND((AE17&lt;65%),(AF17&lt;=4))),"Низкий",IF((AND((AE17&lt;65%),(AF17&gt;=5))),"Пониженный",IF((AND((AE17&gt;=65%),(AE17&lt;85%),(AF17&lt;=4))),"Базовый",IF((OR((AND((AE17&gt;85%),(AF17&lt;=8))),(AND((AE17&gt;=65%),(AE17&lt;85%),(AF17&gt;=5))))),"Повышенный","Высокий"))))),"")</f>
        <v>Повышенный</v>
      </c>
      <c r="AJ17" s="98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</row>
    <row r="18" spans="1:60" ht="12.75" customHeight="1">
      <c r="A18" s="157">
        <f>IF('СПИСОК КЛАССА'!I14=1,1,0)</f>
        <v>1</v>
      </c>
      <c r="B18" s="195">
        <v>3</v>
      </c>
      <c r="C18" s="234">
        <f>IF(NOT(ISBLANK('СПИСОК КЛАССА'!B14)),'СПИСОК КЛАССА'!B14,"")</f>
        <v>3</v>
      </c>
      <c r="D18" s="163">
        <f>IF(NOT(ISBLANK('СПИСОК КЛАССА'!C14)),IF(NOT(ISBLANK('СПИСОК КЛАССА'!I14)),'СПИСОК КЛАССА'!C14,"УЧЕНИК НЕ ВЫПОЛНЯЛ РАБОТУ"),"")</f>
      </c>
      <c r="E18" s="245">
        <f>IF(NOT(ISBLANK('СПИСОК КЛАССА'!I14)),IF(NOT(ISBLANK('СПИСОК КЛАССА'!I14)),'СПИСОК КЛАССА'!I14,"УЧЕНИК НЕ ВЫПОЛНЯЛ РАБОТУ"),"")</f>
        <v>1</v>
      </c>
      <c r="F18" s="159">
        <f>IF((ISBLANK($D18)),"",IF($E18=1,Вариант1!F18,IF(Класс!$E18=2,Вариант2!F18,IF(Класс!$E18=3,Вариант3!F18,IF($E18=4,Вариант4!F18,"")))))</f>
        <v>1</v>
      </c>
      <c r="G18" s="159">
        <f>IF((ISBLANK($D18)),"",IF($E18=1,Вариант1!G18,IF(Класс!$E18=2,Вариант2!G18,IF(Класс!$E18=3,Вариант3!G18,IF($E18=4,Вариант4!G18,"")))))</f>
        <v>1</v>
      </c>
      <c r="H18" s="159">
        <f>IF((ISBLANK($D18)),"",IF($E18=1,Вариант1!H18,IF(Класс!$E18=2,Вариант2!H18,IF(Класс!$E18=3,Вариант3!H18,IF($E18=4,Вариант4!H18,"")))))</f>
        <v>2</v>
      </c>
      <c r="I18" s="159">
        <f>IF((ISBLANK($D18)),"",IF($E18=1,Вариант1!I18,IF(Класс!$E18=2,Вариант2!I18,IF(Класс!$E18=3,Вариант3!I18,IF($E18=4,Вариант4!I18,"")))))</f>
        <v>1</v>
      </c>
      <c r="J18" s="159">
        <f>IF((ISBLANK($D18)),"",IF($E18=1,Вариант1!J18,IF(Класс!$E18=2,Вариант2!J18,IF(Класс!$E18=3,Вариант3!J18,IF($E18=4,Вариант4!J18,"")))))</f>
        <v>1</v>
      </c>
      <c r="K18" s="159">
        <f>IF((ISBLANK($D18)),"",IF($E18=1,Вариант1!K18,IF(Класс!$E18=2,Вариант2!K18,IF(Класс!$E18=3,Вариант3!K18,IF($E18=4,Вариант4!K18,"")))))</f>
        <v>2</v>
      </c>
      <c r="L18" s="159">
        <f>IF((ISBLANK($D18)),"",IF($E18=1,Вариант1!L18,IF(Класс!$E18=2,Вариант2!L18,IF(Класс!$E18=3,Вариант3!L18,IF($E18=4,Вариант4!L18,"")))))</f>
        <v>1</v>
      </c>
      <c r="M18" s="159">
        <f>IF((ISBLANK($D18)),"",IF($E18=1,Вариант1!M18,IF(Класс!$E18=2,Вариант2!M18,IF(Класс!$E18=3,Вариант3!M18,IF($E18=4,Вариант4!M18,"")))))</f>
        <v>1</v>
      </c>
      <c r="N18" s="159">
        <f>IF((ISBLANK($D18)),"",IF($E18=1,Вариант1!N18,IF(Класс!$E18=2,Вариант2!N18,IF(Класс!$E18=3,Вариант3!N18,IF($E18=4,Вариант4!N18,"")))))</f>
        <v>1</v>
      </c>
      <c r="O18" s="159">
        <f>IF((ISBLANK($D18)),"",IF($E18=1,Вариант1!O18,IF(Класс!$E18=2,Вариант2!O18,IF(Класс!$E18=3,Вариант3!O18,IF($E18=4,Вариант4!O18,"")))))</f>
        <v>0</v>
      </c>
      <c r="P18" s="159">
        <f>IF((ISBLANK($D18)),"",IF($E18=1,Вариант1!P18,IF(Класс!$E18=2,Вариант2!P18,IF(Класс!$E18=3,Вариант3!P18,IF($E18=4,Вариант4!P18,"")))))</f>
        <v>1</v>
      </c>
      <c r="Q18" s="159">
        <f>IF((ISBLANK($D18)),"",IF($E18=1,Вариант1!Q18,IF(Класс!$E18=2,Вариант2!Q18,IF(Класс!$E18=3,Вариант3!Q18,IF($E18=4,Вариант4!Q18,"")))))</f>
        <v>1</v>
      </c>
      <c r="R18" s="159">
        <f>IF((ISBLANK($D18)),"",IF($E18=1,Вариант1!R18,IF(Класс!$E18=2,Вариант2!R18,IF(Класс!$E18=3,Вариант3!R18,IF($E18=4,Вариант4!R18,"")))))</f>
        <v>1</v>
      </c>
      <c r="S18" s="159">
        <f>IF((ISBLANK($D18)),"",IF($E18=1,Вариант1!S18,IF(Класс!$E18=2,Вариант2!S18,IF(Класс!$E18=3,Вариант3!S18,IF($E18=4,Вариант4!S18,"")))))</f>
        <v>1</v>
      </c>
      <c r="T18" s="159">
        <f>IF((ISBLANK($D18)),"",IF($E18=1,Вариант1!T18,IF(Класс!$E18=2,Вариант2!T18,IF(Класс!$E18=3,Вариант3!T18,IF($E18=4,Вариант4!T18,"")))))</f>
        <v>1</v>
      </c>
      <c r="U18" s="159">
        <f>IF((ISBLANK($D18)),"",IF($E18=1,Вариант1!U18,IF(Класс!$E18=2,Вариант2!U18,IF(Класс!$E18=3,Вариант3!U18,IF($E18=4,Вариант4!U18,"")))))</f>
        <v>1</v>
      </c>
      <c r="V18" s="159">
        <f>IF((ISBLANK($D18)),"",IF($E18=1,Вариант1!V18,IF(Класс!$E18=2,Вариант2!V18,IF(Класс!$E18=3,Вариант3!V18,IF($E18=4,Вариант4!V18,"")))))</f>
        <v>1</v>
      </c>
      <c r="W18" s="159">
        <f>IF((ISBLANK($D18)),"",IF($E18=1,Вариант1!W18,IF(Класс!$E18=2,Вариант2!W18,IF(Класс!$E18=3,Вариант3!W18,IF($E18=4,Вариант4!W18,"")))))</f>
        <v>1</v>
      </c>
      <c r="X18" s="159">
        <f>IF((ISBLANK($D18)),"",IF($E18=1,Вариант1!X18,IF(Класс!$E18=2,Вариант2!X18,IF(Класс!$E18=3,Вариант3!X18,IF($E18=4,Вариант4!X18,"")))))</f>
        <v>2</v>
      </c>
      <c r="Y18" s="159">
        <f>IF((ISBLANK($D18)),"",IF($E18=1,Вариант1!Y18,IF(Класс!$E18=2,Вариант2!Y18,IF(Класс!$E18=3,Вариант3!Y18,IF($E18=4,Вариант4!Y18,"")))))</f>
        <v>1</v>
      </c>
      <c r="Z18" s="159">
        <f>IF((ISBLANK($D18)),"",IF($E18=1,Вариант1!Z18,IF(Класс!$E18=2,Вариант2!Z18,IF(Класс!$E18=3,Вариант3!Z18,IF($E18=4,Вариант4!Z18,"")))))</f>
        <v>1</v>
      </c>
      <c r="AA18" s="159">
        <f>IF((ISBLANK($D18)),"",IF($E18=1,Вариант1!AA18,IF(Класс!$E18=2,Вариант2!AA18,IF(Класс!$E18=3,Вариант3!AA18,IF($E18=4,Вариант4!AA18,"")))))</f>
        <v>0</v>
      </c>
      <c r="AB18" s="181">
        <f aca="true" t="shared" si="9" ref="AB18:AB55">IF(AND(OR($C18&lt;&gt;"",$D18&lt;&gt;""),$E18&lt;&gt;0),SUM(F18:AA18),"")</f>
        <v>23</v>
      </c>
      <c r="AC18" s="182">
        <f t="shared" si="3"/>
        <v>0.8846153846153846</v>
      </c>
      <c r="AD18" s="244">
        <f t="shared" si="4"/>
        <v>14</v>
      </c>
      <c r="AE18" s="225">
        <f t="shared" si="5"/>
        <v>0.9333333333333333</v>
      </c>
      <c r="AF18" s="181">
        <f t="shared" si="6"/>
        <v>9</v>
      </c>
      <c r="AG18" s="225">
        <f t="shared" si="7"/>
        <v>0.8181818181818182</v>
      </c>
      <c r="AH18" s="226">
        <f>SUM($AC$16:$AC$55)/(Вариант1!$A$15+Вариант2!$A$15+Вариант3!$A$15+Вариант4!$A$15)</f>
        <v>0.8229085729085729</v>
      </c>
      <c r="AI18" s="227" t="str">
        <f t="shared" si="8"/>
        <v>Высокий</v>
      </c>
      <c r="AJ18" s="98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</row>
    <row r="19" spans="1:60" ht="12.75" customHeight="1">
      <c r="A19" s="157">
        <f>IF('СПИСОК КЛАССА'!I15=1,1,0)</f>
        <v>0</v>
      </c>
      <c r="B19" s="195">
        <v>4</v>
      </c>
      <c r="C19" s="234">
        <f>IF(NOT(ISBLANK('СПИСОК КЛАССА'!B15)),'СПИСОК КЛАССА'!B15,"")</f>
        <v>4</v>
      </c>
      <c r="D19" s="163">
        <f>IF(NOT(ISBLANK('СПИСОК КЛАССА'!C15)),IF(NOT(ISBLANK('СПИСОК КЛАССА'!I15)),'СПИСОК КЛАССА'!C15,"УЧЕНИК НЕ ВЫПОЛНЯЛ РАБОТУ"),"")</f>
      </c>
      <c r="E19" s="245">
        <f>IF(NOT(ISBLANK('СПИСОК КЛАССА'!I15)),IF(NOT(ISBLANK('СПИСОК КЛАССА'!I15)),'СПИСОК КЛАССА'!I15,"УЧЕНИК НЕ ВЫПОЛНЯЛ РАБОТУ"),"")</f>
        <v>3</v>
      </c>
      <c r="F19" s="159">
        <f>IF((ISBLANK($D19)),"",IF($E19=1,Вариант1!F19,IF(Класс!$E19=2,Вариант2!F19,IF(Класс!$E19=3,Вариант3!F19,IF($E19=4,Вариант4!F19,"")))))</f>
        <v>1</v>
      </c>
      <c r="G19" s="159">
        <f>IF((ISBLANK($D19)),"",IF($E19=1,Вариант1!G19,IF(Класс!$E19=2,Вариант2!G19,IF(Класс!$E19=3,Вариант3!G19,IF($E19=4,Вариант4!G19,"")))))</f>
        <v>1</v>
      </c>
      <c r="H19" s="159">
        <f>IF((ISBLANK($D19)),"",IF($E19=1,Вариант1!H19,IF(Класс!$E19=2,Вариант2!H19,IF(Класс!$E19=3,Вариант3!H19,IF($E19=4,Вариант4!H19,"")))))</f>
        <v>1</v>
      </c>
      <c r="I19" s="159">
        <f>IF((ISBLANK($D19)),"",IF($E19=1,Вариант1!I19,IF(Класс!$E19=2,Вариант2!I19,IF(Класс!$E19=3,Вариант3!I19,IF($E19=4,Вариант4!I19,"")))))</f>
        <v>1</v>
      </c>
      <c r="J19" s="159">
        <f>IF((ISBLANK($D19)),"",IF($E19=1,Вариант1!J19,IF(Класс!$E19=2,Вариант2!J19,IF(Класс!$E19=3,Вариант3!J19,IF($E19=4,Вариант4!J19,"")))))</f>
        <v>1</v>
      </c>
      <c r="K19" s="159">
        <f>IF((ISBLANK($D19)),"",IF($E19=1,Вариант1!K19,IF(Класс!$E19=2,Вариант2!K19,IF(Класс!$E19=3,Вариант3!K19,IF($E19=4,Вариант4!K19,"")))))</f>
        <v>1</v>
      </c>
      <c r="L19" s="159">
        <f>IF((ISBLANK($D19)),"",IF($E19=1,Вариант1!L19,IF(Класс!$E19=2,Вариант2!L19,IF(Класс!$E19=3,Вариант3!L19,IF($E19=4,Вариант4!L19,"")))))</f>
        <v>1</v>
      </c>
      <c r="M19" s="159">
        <f>IF((ISBLANK($D19)),"",IF($E19=1,Вариант1!M19,IF(Класс!$E19=2,Вариант2!M19,IF(Класс!$E19=3,Вариант3!M19,IF($E19=4,Вариант4!M19,"")))))</f>
        <v>1</v>
      </c>
      <c r="N19" s="159">
        <f>IF((ISBLANK($D19)),"",IF($E19=1,Вариант1!N19,IF(Класс!$E19=2,Вариант2!N19,IF(Класс!$E19=3,Вариант3!N19,IF($E19=4,Вариант4!N19,"")))))</f>
        <v>1</v>
      </c>
      <c r="O19" s="159">
        <f>IF((ISBLANK($D19)),"",IF($E19=1,Вариант1!O19,IF(Класс!$E19=2,Вариант2!O19,IF(Класс!$E19=3,Вариант3!O19,IF($E19=4,Вариант4!O19,"")))))</f>
        <v>1</v>
      </c>
      <c r="P19" s="159">
        <f>IF((ISBLANK($D19)),"",IF($E19=1,Вариант1!P19,IF(Класс!$E19=2,Вариант2!P19,IF(Класс!$E19=3,Вариант3!P19,IF($E19=4,Вариант4!P19,"")))))</f>
        <v>1</v>
      </c>
      <c r="Q19" s="159">
        <f>IF((ISBLANK($D19)),"",IF($E19=1,Вариант1!Q19,IF(Класс!$E19=2,Вариант2!Q19,IF(Класс!$E19=3,Вариант3!Q19,IF($E19=4,Вариант4!Q19,"")))))</f>
        <v>1</v>
      </c>
      <c r="R19" s="159">
        <f>IF((ISBLANK($D19)),"",IF($E19=1,Вариант1!R19,IF(Класс!$E19=2,Вариант2!R19,IF(Класс!$E19=3,Вариант3!R19,IF($E19=4,Вариант4!R19,"")))))</f>
        <v>0</v>
      </c>
      <c r="S19" s="159">
        <f>IF((ISBLANK($D19)),"",IF($E19=1,Вариант1!S19,IF(Класс!$E19=2,Вариант2!S19,IF(Класс!$E19=3,Вариант3!S19,IF($E19=4,Вариант4!S19,"")))))</f>
        <v>1</v>
      </c>
      <c r="T19" s="159">
        <f>IF((ISBLANK($D19)),"",IF($E19=1,Вариант1!T19,IF(Класс!$E19=2,Вариант2!T19,IF(Класс!$E19=3,Вариант3!T19,IF($E19=4,Вариант4!T19,"")))))</f>
        <v>1</v>
      </c>
      <c r="U19" s="159">
        <f>IF((ISBLANK($D19)),"",IF($E19=1,Вариант1!U19,IF(Класс!$E19=2,Вариант2!U19,IF(Класс!$E19=3,Вариант3!U19,IF($E19=4,Вариант4!U19,"")))))</f>
        <v>1</v>
      </c>
      <c r="V19" s="159">
        <f>IF((ISBLANK($D19)),"",IF($E19=1,Вариант1!V19,IF(Класс!$E19=2,Вариант2!V19,IF(Класс!$E19=3,Вариант3!V19,IF($E19=4,Вариант4!V19,"")))))</f>
        <v>1</v>
      </c>
      <c r="W19" s="159">
        <f>IF((ISBLANK($D19)),"",IF($E19=1,Вариант1!W19,IF(Класс!$E19=2,Вариант2!W19,IF(Класс!$E19=3,Вариант3!W19,IF($E19=4,Вариант4!W19,"")))))</f>
        <v>1</v>
      </c>
      <c r="X19" s="159">
        <f>IF((ISBLANK($D19)),"",IF($E19=1,Вариант1!X19,IF(Класс!$E19=2,Вариант2!X19,IF(Класс!$E19=3,Вариант3!X19,IF($E19=4,Вариант4!X19,"")))))</f>
        <v>2</v>
      </c>
      <c r="Y19" s="159">
        <f>IF((ISBLANK($D19)),"",IF($E19=1,Вариант1!Y19,IF(Класс!$E19=2,Вариант2!Y19,IF(Класс!$E19=3,Вариант3!Y19,IF($E19=4,Вариант4!Y19,"")))))</f>
        <v>1</v>
      </c>
      <c r="Z19" s="159">
        <f>IF((ISBLANK($D19)),"",IF($E19=1,Вариант1!Z19,IF(Класс!$E19=2,Вариант2!Z19,IF(Класс!$E19=3,Вариант3!Z19,IF($E19=4,Вариант4!Z19,"")))))</f>
        <v>1</v>
      </c>
      <c r="AA19" s="159">
        <f>IF((ISBLANK($D19)),"",IF($E19=1,Вариант1!AA19,IF(Класс!$E19=2,Вариант2!AA19,IF(Класс!$E19=3,Вариант3!AA19,IF($E19=4,Вариант4!AA19,"")))))</f>
        <v>1</v>
      </c>
      <c r="AB19" s="181">
        <f t="shared" si="9"/>
        <v>22</v>
      </c>
      <c r="AC19" s="182">
        <f t="shared" si="3"/>
        <v>0.8461538461538461</v>
      </c>
      <c r="AD19" s="244">
        <f t="shared" si="4"/>
        <v>15</v>
      </c>
      <c r="AE19" s="225">
        <f t="shared" si="5"/>
        <v>1</v>
      </c>
      <c r="AF19" s="181">
        <f t="shared" si="6"/>
        <v>7</v>
      </c>
      <c r="AG19" s="225">
        <f t="shared" si="7"/>
        <v>0.6363636363636364</v>
      </c>
      <c r="AH19" s="226">
        <f>SUM($AC$16:$AC$55)/(Вариант1!$A$15+Вариант2!$A$15+Вариант3!$A$15+Вариант4!$A$15)</f>
        <v>0.8229085729085729</v>
      </c>
      <c r="AI19" s="227" t="str">
        <f t="shared" si="8"/>
        <v>Повышенный</v>
      </c>
      <c r="AJ19" s="98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</row>
    <row r="20" spans="1:60" ht="12.75" customHeight="1">
      <c r="A20" s="157">
        <f>IF('СПИСОК КЛАССА'!I16=1,1,0)</f>
        <v>0</v>
      </c>
      <c r="B20" s="195">
        <v>5</v>
      </c>
      <c r="C20" s="234">
        <f>IF(NOT(ISBLANK('СПИСОК КЛАССА'!B16)),'СПИСОК КЛАССА'!B16,"")</f>
        <v>5</v>
      </c>
      <c r="D20" s="163">
        <f>IF(NOT(ISBLANK('СПИСОК КЛАССА'!C16)),IF(NOT(ISBLANK('СПИСОК КЛАССА'!I16)),'СПИСОК КЛАССА'!C16,"УЧЕНИК НЕ ВЫПОЛНЯЛ РАБОТУ"),"")</f>
      </c>
      <c r="E20" s="245">
        <f>IF(NOT(ISBLANK('СПИСОК КЛАССА'!I16)),IF(NOT(ISBLANK('СПИСОК КЛАССА'!I16)),'СПИСОК КЛАССА'!I16,"УЧЕНИК НЕ ВЫПОЛНЯЛ РАБОТУ"),"")</f>
        <v>2</v>
      </c>
      <c r="F20" s="159">
        <f>IF((ISBLANK($D20)),"",IF($E20=1,Вариант1!F20,IF(Класс!$E20=2,Вариант2!F20,IF(Класс!$E20=3,Вариант3!F20,IF($E20=4,Вариант4!F20,"")))))</f>
        <v>1</v>
      </c>
      <c r="G20" s="159">
        <f>IF((ISBLANK($D20)),"",IF($E20=1,Вариант1!G20,IF(Класс!$E20=2,Вариант2!G20,IF(Класс!$E20=3,Вариант3!G20,IF($E20=4,Вариант4!G20,"")))))</f>
        <v>1</v>
      </c>
      <c r="H20" s="159">
        <f>IF((ISBLANK($D20)),"",IF($E20=1,Вариант1!H20,IF(Класс!$E20=2,Вариант2!H20,IF(Класс!$E20=3,Вариант3!H20,IF($E20=4,Вариант4!H20,"")))))</f>
        <v>2</v>
      </c>
      <c r="I20" s="159">
        <f>IF((ISBLANK($D20)),"",IF($E20=1,Вариант1!I20,IF(Класс!$E20=2,Вариант2!I20,IF(Класс!$E20=3,Вариант3!I20,IF($E20=4,Вариант4!I20,"")))))</f>
        <v>1</v>
      </c>
      <c r="J20" s="159">
        <f>IF((ISBLANK($D20)),"",IF($E20=1,Вариант1!J20,IF(Класс!$E20=2,Вариант2!J20,IF(Класс!$E20=3,Вариант3!J20,IF($E20=4,Вариант4!J20,"")))))</f>
        <v>1</v>
      </c>
      <c r="K20" s="159">
        <f>IF((ISBLANK($D20)),"",IF($E20=1,Вариант1!K20,IF(Класс!$E20=2,Вариант2!K20,IF(Класс!$E20=3,Вариант3!K20,IF($E20=4,Вариант4!K20,"")))))</f>
        <v>2</v>
      </c>
      <c r="L20" s="159">
        <f>IF((ISBLANK($D20)),"",IF($E20=1,Вариант1!L20,IF(Класс!$E20=2,Вариант2!L20,IF(Класс!$E20=3,Вариант3!L20,IF($E20=4,Вариант4!L20,"")))))</f>
        <v>1</v>
      </c>
      <c r="M20" s="159">
        <f>IF((ISBLANK($D20)),"",IF($E20=1,Вариант1!M20,IF(Класс!$E20=2,Вариант2!M20,IF(Класс!$E20=3,Вариант3!M20,IF($E20=4,Вариант4!M20,"")))))</f>
        <v>1</v>
      </c>
      <c r="N20" s="159">
        <f>IF((ISBLANK($D20)),"",IF($E20=1,Вариант1!N20,IF(Класс!$E20=2,Вариант2!N20,IF(Класс!$E20=3,Вариант3!N20,IF($E20=4,Вариант4!N20,"")))))</f>
        <v>1</v>
      </c>
      <c r="O20" s="159">
        <f>IF((ISBLANK($D20)),"",IF($E20=1,Вариант1!O20,IF(Класс!$E20=2,Вариант2!O20,IF(Класс!$E20=3,Вариант3!O20,IF($E20=4,Вариант4!O20,"")))))</f>
        <v>1</v>
      </c>
      <c r="P20" s="159">
        <f>IF((ISBLANK($D20)),"",IF($E20=1,Вариант1!P20,IF(Класс!$E20=2,Вариант2!P20,IF(Класс!$E20=3,Вариант3!P20,IF($E20=4,Вариант4!P20,"")))))</f>
        <v>1</v>
      </c>
      <c r="Q20" s="159">
        <f>IF((ISBLANK($D20)),"",IF($E20=1,Вариант1!Q20,IF(Класс!$E20=2,Вариант2!Q20,IF(Класс!$E20=3,Вариант3!Q20,IF($E20=4,Вариант4!Q20,"")))))</f>
        <v>1</v>
      </c>
      <c r="R20" s="159">
        <f>IF((ISBLANK($D20)),"",IF($E20=1,Вариант1!R20,IF(Класс!$E20=2,Вариант2!R20,IF(Класс!$E20=3,Вариант3!R20,IF($E20=4,Вариант4!R20,"")))))</f>
        <v>1</v>
      </c>
      <c r="S20" s="159">
        <f>IF((ISBLANK($D20)),"",IF($E20=1,Вариант1!S20,IF(Класс!$E20=2,Вариант2!S20,IF(Класс!$E20=3,Вариант3!S20,IF($E20=4,Вариант4!S20,"")))))</f>
        <v>1</v>
      </c>
      <c r="T20" s="159">
        <f>IF((ISBLANK($D20)),"",IF($E20=1,Вариант1!T20,IF(Класс!$E20=2,Вариант2!T20,IF(Класс!$E20=3,Вариант3!T20,IF($E20=4,Вариант4!T20,"")))))</f>
        <v>1</v>
      </c>
      <c r="U20" s="159">
        <f>IF((ISBLANK($D20)),"",IF($E20=1,Вариант1!U20,IF(Класс!$E20=2,Вариант2!U20,IF(Класс!$E20=3,Вариант3!U20,IF($E20=4,Вариант4!U20,"")))))</f>
        <v>1</v>
      </c>
      <c r="V20" s="159">
        <f>IF((ISBLANK($D20)),"",IF($E20=1,Вариант1!V20,IF(Класс!$E20=2,Вариант2!V20,IF(Класс!$E20=3,Вариант3!V20,IF($E20=4,Вариант4!V20,"")))))</f>
        <v>1</v>
      </c>
      <c r="W20" s="159">
        <f>IF((ISBLANK($D20)),"",IF($E20=1,Вариант1!W20,IF(Класс!$E20=2,Вариант2!W20,IF(Класс!$E20=3,Вариант3!W20,IF($E20=4,Вариант4!W20,"")))))</f>
        <v>1</v>
      </c>
      <c r="X20" s="159">
        <f>IF((ISBLANK($D20)),"",IF($E20=1,Вариант1!X20,IF(Класс!$E20=2,Вариант2!X20,IF(Класс!$E20=3,Вариант3!X20,IF($E20=4,Вариант4!X20,"")))))</f>
        <v>0</v>
      </c>
      <c r="Y20" s="159">
        <f>IF((ISBLANK($D20)),"",IF($E20=1,Вариант1!Y20,IF(Класс!$E20=2,Вариант2!Y20,IF(Класс!$E20=3,Вариант3!Y20,IF($E20=4,Вариант4!Y20,"")))))</f>
        <v>1</v>
      </c>
      <c r="Z20" s="159">
        <f>IF((ISBLANK($D20)),"",IF($E20=1,Вариант1!Z20,IF(Класс!$E20=2,Вариант2!Z20,IF(Класс!$E20=3,Вариант3!Z20,IF($E20=4,Вариант4!Z20,"")))))</f>
        <v>1</v>
      </c>
      <c r="AA20" s="159">
        <f>IF((ISBLANK($D20)),"",IF($E20=1,Вариант1!AA20,IF(Класс!$E20=2,Вариант2!AA20,IF(Класс!$E20=3,Вариант3!AA20,IF($E20=4,Вариант4!AA20,"")))))</f>
        <v>2</v>
      </c>
      <c r="AB20" s="181">
        <f t="shared" si="9"/>
        <v>24</v>
      </c>
      <c r="AC20" s="182">
        <f t="shared" si="3"/>
        <v>0.8888888888888888</v>
      </c>
      <c r="AD20" s="244">
        <f t="shared" si="4"/>
        <v>15</v>
      </c>
      <c r="AE20" s="225">
        <f t="shared" si="5"/>
        <v>0.9375</v>
      </c>
      <c r="AF20" s="181">
        <f t="shared" si="6"/>
        <v>9</v>
      </c>
      <c r="AG20" s="225">
        <f t="shared" si="7"/>
        <v>0.8181818181818182</v>
      </c>
      <c r="AH20" s="226">
        <f>SUM($AC$16:$AC$55)/(Вариант1!$A$15+Вариант2!$A$15+Вариант3!$A$15+Вариант4!$A$15)</f>
        <v>0.8229085729085729</v>
      </c>
      <c r="AI20" s="227" t="str">
        <f t="shared" si="8"/>
        <v>Высокий</v>
      </c>
      <c r="AJ20" s="98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</row>
    <row r="21" spans="1:60" ht="12.75" customHeight="1">
      <c r="A21" s="157">
        <f>IF('СПИСОК КЛАССА'!I17=1,1,0)</f>
        <v>0</v>
      </c>
      <c r="B21" s="195">
        <v>6</v>
      </c>
      <c r="C21" s="234">
        <f>IF(NOT(ISBLANK('СПИСОК КЛАССА'!B17)),'СПИСОК КЛАССА'!B17,"")</f>
        <v>6</v>
      </c>
      <c r="D21" s="163">
        <f>IF(NOT(ISBLANK('СПИСОК КЛАССА'!C17)),IF(NOT(ISBLANK('СПИСОК КЛАССА'!I17)),'СПИСОК КЛАССА'!C17,"УЧЕНИК НЕ ВЫПОЛНЯЛ РАБОТУ"),"")</f>
      </c>
      <c r="E21" s="245">
        <f>IF(NOT(ISBLANK('СПИСОК КЛАССА'!I17)),IF(NOT(ISBLANK('СПИСОК КЛАССА'!I17)),'СПИСОК КЛАССА'!I17,"УЧЕНИК НЕ ВЫПОЛНЯЛ РАБОТУ"),"")</f>
        <v>4</v>
      </c>
      <c r="F21" s="159">
        <f>IF((ISBLANK($D21)),"",IF($E21=1,Вариант1!F21,IF(Класс!$E21=2,Вариант2!F21,IF(Класс!$E21=3,Вариант3!F21,IF($E21=4,Вариант4!F21,"")))))</f>
        <v>1</v>
      </c>
      <c r="G21" s="159">
        <f>IF((ISBLANK($D21)),"",IF($E21=1,Вариант1!G21,IF(Класс!$E21=2,Вариант2!G21,IF(Класс!$E21=3,Вариант3!G21,IF($E21=4,Вариант4!G21,"")))))</f>
        <v>1</v>
      </c>
      <c r="H21" s="159">
        <f>IF((ISBLANK($D21)),"",IF($E21=1,Вариант1!H21,IF(Класс!$E21=2,Вариант2!H21,IF(Класс!$E21=3,Вариант3!H21,IF($E21=4,Вариант4!H21,"")))))</f>
        <v>1</v>
      </c>
      <c r="I21" s="159">
        <f>IF((ISBLANK($D21)),"",IF($E21=1,Вариант1!I21,IF(Класс!$E21=2,Вариант2!I21,IF(Класс!$E21=3,Вариант3!I21,IF($E21=4,Вариант4!I21,"")))))</f>
        <v>1</v>
      </c>
      <c r="J21" s="159">
        <f>IF((ISBLANK($D21)),"",IF($E21=1,Вариант1!J21,IF(Класс!$E21=2,Вариант2!J21,IF(Класс!$E21=3,Вариант3!J21,IF($E21=4,Вариант4!J21,"")))))</f>
        <v>1</v>
      </c>
      <c r="K21" s="159">
        <f>IF((ISBLANK($D21)),"",IF($E21=1,Вариант1!K21,IF(Класс!$E21=2,Вариант2!K21,IF(Класс!$E21=3,Вариант3!K21,IF($E21=4,Вариант4!K21,"")))))</f>
        <v>1</v>
      </c>
      <c r="L21" s="159">
        <f>IF((ISBLANK($D21)),"",IF($E21=1,Вариант1!L21,IF(Класс!$E21=2,Вариант2!L21,IF(Класс!$E21=3,Вариант3!L21,IF($E21=4,Вариант4!L21,"")))))</f>
        <v>1</v>
      </c>
      <c r="M21" s="159">
        <f>IF((ISBLANK($D21)),"",IF($E21=1,Вариант1!M21,IF(Класс!$E21=2,Вариант2!M21,IF(Класс!$E21=3,Вариант3!M21,IF($E21=4,Вариант4!M21,"")))))</f>
        <v>1</v>
      </c>
      <c r="N21" s="159">
        <f>IF((ISBLANK($D21)),"",IF($E21=1,Вариант1!N21,IF(Класс!$E21=2,Вариант2!N21,IF(Класс!$E21=3,Вариант3!N21,IF($E21=4,Вариант4!N21,"")))))</f>
        <v>1</v>
      </c>
      <c r="O21" s="159">
        <f>IF((ISBLANK($D21)),"",IF($E21=1,Вариант1!O21,IF(Класс!$E21=2,Вариант2!O21,IF(Класс!$E21=3,Вариант3!O21,IF($E21=4,Вариант4!O21,"")))))</f>
        <v>1</v>
      </c>
      <c r="P21" s="159">
        <f>IF((ISBLANK($D21)),"",IF($E21=1,Вариант1!P21,IF(Класс!$E21=2,Вариант2!P21,IF(Класс!$E21=3,Вариант3!P21,IF($E21=4,Вариант4!P21,"")))))</f>
        <v>1</v>
      </c>
      <c r="Q21" s="159">
        <f>IF((ISBLANK($D21)),"",IF($E21=1,Вариант1!Q21,IF(Класс!$E21=2,Вариант2!Q21,IF(Класс!$E21=3,Вариант3!Q21,IF($E21=4,Вариант4!Q21,"")))))</f>
        <v>1</v>
      </c>
      <c r="R21" s="159">
        <f>IF((ISBLANK($D21)),"",IF($E21=1,Вариант1!R21,IF(Класс!$E21=2,Вариант2!R21,IF(Класс!$E21=3,Вариант3!R21,IF($E21=4,Вариант4!R21,"")))))</f>
        <v>1</v>
      </c>
      <c r="S21" s="159">
        <f>IF((ISBLANK($D21)),"",IF($E21=1,Вариант1!S21,IF(Класс!$E21=2,Вариант2!S21,IF(Класс!$E21=3,Вариант3!S21,IF($E21=4,Вариант4!S21,"")))))</f>
        <v>1</v>
      </c>
      <c r="T21" s="159">
        <f>IF((ISBLANK($D21)),"",IF($E21=1,Вариант1!T21,IF(Класс!$E21=2,Вариант2!T21,IF(Класс!$E21=3,Вариант3!T21,IF($E21=4,Вариант4!T21,"")))))</f>
        <v>1</v>
      </c>
      <c r="U21" s="159">
        <f>IF((ISBLANK($D21)),"",IF($E21=1,Вариант1!U21,IF(Класс!$E21=2,Вариант2!U21,IF(Класс!$E21=3,Вариант3!U21,IF($E21=4,Вариант4!U21,"")))))</f>
        <v>0</v>
      </c>
      <c r="V21" s="159">
        <f>IF((ISBLANK($D21)),"",IF($E21=1,Вариант1!V21,IF(Класс!$E21=2,Вариант2!V21,IF(Класс!$E21=3,Вариант3!V21,IF($E21=4,Вариант4!V21,"")))))</f>
        <v>1</v>
      </c>
      <c r="W21" s="159">
        <f>IF((ISBLANK($D21)),"",IF($E21=1,Вариант1!W21,IF(Класс!$E21=2,Вариант2!W21,IF(Класс!$E21=3,Вариант3!W21,IF($E21=4,Вариант4!W21,"")))))</f>
        <v>1</v>
      </c>
      <c r="X21" s="159">
        <f>IF((ISBLANK($D21)),"",IF($E21=1,Вариант1!X21,IF(Класс!$E21=2,Вариант2!X21,IF(Класс!$E21=3,Вариант3!X21,IF($E21=4,Вариант4!X21,"")))))</f>
        <v>0</v>
      </c>
      <c r="Y21" s="159">
        <f>IF((ISBLANK($D21)),"",IF($E21=1,Вариант1!Y21,IF(Класс!$E21=2,Вариант2!Y21,IF(Класс!$E21=3,Вариант3!Y21,IF($E21=4,Вариант4!Y21,"")))))</f>
        <v>0</v>
      </c>
      <c r="Z21" s="159">
        <f>IF((ISBLANK($D21)),"",IF($E21=1,Вариант1!Z21,IF(Класс!$E21=2,Вариант2!Z21,IF(Класс!$E21=3,Вариант3!Z21,IF($E21=4,Вариант4!Z21,"")))))</f>
        <v>1</v>
      </c>
      <c r="AA21" s="159">
        <f>IF((ISBLANK($D21)),"",IF($E21=1,Вариант1!AA21,IF(Класс!$E21=2,Вариант2!AA21,IF(Класс!$E21=3,Вариант3!AA21,IF($E21=4,Вариант4!AA21,"")))))</f>
        <v>1</v>
      </c>
      <c r="AB21" s="181">
        <f t="shared" si="9"/>
        <v>19</v>
      </c>
      <c r="AC21" s="182">
        <f t="shared" si="3"/>
        <v>0.7037037037037037</v>
      </c>
      <c r="AD21" s="244">
        <f t="shared" si="4"/>
        <v>13</v>
      </c>
      <c r="AE21" s="225">
        <f t="shared" si="5"/>
        <v>0.8125</v>
      </c>
      <c r="AF21" s="181">
        <f t="shared" si="6"/>
        <v>6</v>
      </c>
      <c r="AG21" s="225">
        <f t="shared" si="7"/>
        <v>0.5454545454545454</v>
      </c>
      <c r="AH21" s="226">
        <f>SUM($AC$16:$AC$55)/(Вариант1!$A$15+Вариант2!$A$15+Вариант3!$A$15+Вариант4!$A$15)</f>
        <v>0.8229085729085729</v>
      </c>
      <c r="AI21" s="227" t="str">
        <f t="shared" si="8"/>
        <v>Повышенный</v>
      </c>
      <c r="AJ21" s="98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</row>
    <row r="22" spans="1:60" ht="12.75" customHeight="1">
      <c r="A22" s="157">
        <f>IF('СПИСОК КЛАССА'!I18=1,1,0)</f>
        <v>0</v>
      </c>
      <c r="B22" s="195">
        <v>7</v>
      </c>
      <c r="C22" s="234">
        <f>IF(NOT(ISBLANK('СПИСОК КЛАССА'!B18)),'СПИСОК КЛАССА'!B18,"")</f>
        <v>7</v>
      </c>
      <c r="D22" s="163">
        <f>IF(NOT(ISBLANK('СПИСОК КЛАССА'!C18)),IF(NOT(ISBLANK('СПИСОК КЛАССА'!I18)),'СПИСОК КЛАССА'!C18,"УЧЕНИК НЕ ВЫПОЛНЯЛ РАБОТУ"),"")</f>
      </c>
      <c r="E22" s="245">
        <f>IF(NOT(ISBLANK('СПИСОК КЛАССА'!I18)),IF(NOT(ISBLANK('СПИСОК КЛАССА'!I18)),'СПИСОК КЛАССА'!I18,"УЧЕНИК НЕ ВЫПОЛНЯЛ РАБОТУ"),"")</f>
        <v>2</v>
      </c>
      <c r="F22" s="159">
        <f>IF((ISBLANK($D22)),"",IF($E22=1,Вариант1!F22,IF(Класс!$E22=2,Вариант2!F22,IF(Класс!$E22=3,Вариант3!F22,IF($E22=4,Вариант4!F22,"")))))</f>
        <v>1</v>
      </c>
      <c r="G22" s="159">
        <f>IF((ISBLANK($D22)),"",IF($E22=1,Вариант1!G22,IF(Класс!$E22=2,Вариант2!G22,IF(Класс!$E22=3,Вариант3!G22,IF($E22=4,Вариант4!G22,"")))))</f>
        <v>1</v>
      </c>
      <c r="H22" s="159">
        <f>IF((ISBLANK($D22)),"",IF($E22=1,Вариант1!H22,IF(Класс!$E22=2,Вариант2!H22,IF(Класс!$E22=3,Вариант3!H22,IF($E22=4,Вариант4!H22,"")))))</f>
        <v>2</v>
      </c>
      <c r="I22" s="159">
        <f>IF((ISBLANK($D22)),"",IF($E22=1,Вариант1!I22,IF(Класс!$E22=2,Вариант2!I22,IF(Класс!$E22=3,Вариант3!I22,IF($E22=4,Вариант4!I22,"")))))</f>
        <v>1</v>
      </c>
      <c r="J22" s="159">
        <f>IF((ISBLANK($D22)),"",IF($E22=1,Вариант1!J22,IF(Класс!$E22=2,Вариант2!J22,IF(Класс!$E22=3,Вариант3!J22,IF($E22=4,Вариант4!J22,"")))))</f>
        <v>1</v>
      </c>
      <c r="K22" s="159">
        <f>IF((ISBLANK($D22)),"",IF($E22=1,Вариант1!K22,IF(Класс!$E22=2,Вариант2!K22,IF(Класс!$E22=3,Вариант3!K22,IF($E22=4,Вариант4!K22,"")))))</f>
        <v>1</v>
      </c>
      <c r="L22" s="159">
        <f>IF((ISBLANK($D22)),"",IF($E22=1,Вариант1!L22,IF(Класс!$E22=2,Вариант2!L22,IF(Класс!$E22=3,Вариант3!L22,IF($E22=4,Вариант4!L22,"")))))</f>
        <v>1</v>
      </c>
      <c r="M22" s="159">
        <f>IF((ISBLANK($D22)),"",IF($E22=1,Вариант1!M22,IF(Класс!$E22=2,Вариант2!M22,IF(Класс!$E22=3,Вариант3!M22,IF($E22=4,Вариант4!M22,"")))))</f>
        <v>1</v>
      </c>
      <c r="N22" s="159">
        <f>IF((ISBLANK($D22)),"",IF($E22=1,Вариант1!N22,IF(Класс!$E22=2,Вариант2!N22,IF(Класс!$E22=3,Вариант3!N22,IF($E22=4,Вариант4!N22,"")))))</f>
        <v>1</v>
      </c>
      <c r="O22" s="159">
        <f>IF((ISBLANK($D22)),"",IF($E22=1,Вариант1!O22,IF(Класс!$E22=2,Вариант2!O22,IF(Класс!$E22=3,Вариант3!O22,IF($E22=4,Вариант4!O22,"")))))</f>
        <v>1</v>
      </c>
      <c r="P22" s="159">
        <f>IF((ISBLANK($D22)),"",IF($E22=1,Вариант1!P22,IF(Класс!$E22=2,Вариант2!P22,IF(Класс!$E22=3,Вариант3!P22,IF($E22=4,Вариант4!P22,"")))))</f>
        <v>1</v>
      </c>
      <c r="Q22" s="159">
        <f>IF((ISBLANK($D22)),"",IF($E22=1,Вариант1!Q22,IF(Класс!$E22=2,Вариант2!Q22,IF(Класс!$E22=3,Вариант3!Q22,IF($E22=4,Вариант4!Q22,"")))))</f>
        <v>1</v>
      </c>
      <c r="R22" s="159">
        <f>IF((ISBLANK($D22)),"",IF($E22=1,Вариант1!R22,IF(Класс!$E22=2,Вариант2!R22,IF(Класс!$E22=3,Вариант3!R22,IF($E22=4,Вариант4!R22,"")))))</f>
        <v>1</v>
      </c>
      <c r="S22" s="159">
        <f>IF((ISBLANK($D22)),"",IF($E22=1,Вариант1!S22,IF(Класс!$E22=2,Вариант2!S22,IF(Класс!$E22=3,Вариант3!S22,IF($E22=4,Вариант4!S22,"")))))</f>
        <v>1</v>
      </c>
      <c r="T22" s="159">
        <f>IF((ISBLANK($D22)),"",IF($E22=1,Вариант1!T22,IF(Класс!$E22=2,Вариант2!T22,IF(Класс!$E22=3,Вариант3!T22,IF($E22=4,Вариант4!T22,"")))))</f>
        <v>1</v>
      </c>
      <c r="U22" s="159">
        <f>IF((ISBLANK($D22)),"",IF($E22=1,Вариант1!U22,IF(Класс!$E22=2,Вариант2!U22,IF(Класс!$E22=3,Вариант3!U22,IF($E22=4,Вариант4!U22,"")))))</f>
        <v>0</v>
      </c>
      <c r="V22" s="159">
        <f>IF((ISBLANK($D22)),"",IF($E22=1,Вариант1!V22,IF(Класс!$E22=2,Вариант2!V22,IF(Класс!$E22=3,Вариант3!V22,IF($E22=4,Вариант4!V22,"")))))</f>
        <v>1</v>
      </c>
      <c r="W22" s="159">
        <f>IF((ISBLANK($D22)),"",IF($E22=1,Вариант1!W22,IF(Класс!$E22=2,Вариант2!W22,IF(Класс!$E22=3,Вариант3!W22,IF($E22=4,Вариант4!W22,"")))))</f>
        <v>1</v>
      </c>
      <c r="X22" s="159">
        <f>IF((ISBLANK($D22)),"",IF($E22=1,Вариант1!X22,IF(Класс!$E22=2,Вариант2!X22,IF(Класс!$E22=3,Вариант3!X22,IF($E22=4,Вариант4!X22,"")))))</f>
        <v>1</v>
      </c>
      <c r="Y22" s="159">
        <f>IF((ISBLANK($D22)),"",IF($E22=1,Вариант1!Y22,IF(Класс!$E22=2,Вариант2!Y22,IF(Класс!$E22=3,Вариант3!Y22,IF($E22=4,Вариант4!Y22,"")))))</f>
        <v>1</v>
      </c>
      <c r="Z22" s="159">
        <f>IF((ISBLANK($D22)),"",IF($E22=1,Вариант1!Z22,IF(Класс!$E22=2,Вариант2!Z22,IF(Класс!$E22=3,Вариант3!Z22,IF($E22=4,Вариант4!Z22,"")))))</f>
        <v>1</v>
      </c>
      <c r="AA22" s="159">
        <f>IF((ISBLANK($D22)),"",IF($E22=1,Вариант1!AA22,IF(Класс!$E22=2,Вариант2!AA22,IF(Класс!$E22=3,Вариант3!AA22,IF($E22=4,Вариант4!AA22,"")))))</f>
        <v>1</v>
      </c>
      <c r="AB22" s="181">
        <f t="shared" si="9"/>
        <v>22</v>
      </c>
      <c r="AC22" s="182">
        <f t="shared" si="3"/>
        <v>0.8148148148148148</v>
      </c>
      <c r="AD22" s="244">
        <f t="shared" si="4"/>
        <v>14</v>
      </c>
      <c r="AE22" s="225">
        <f t="shared" si="5"/>
        <v>0.875</v>
      </c>
      <c r="AF22" s="181">
        <f t="shared" si="6"/>
        <v>8</v>
      </c>
      <c r="AG22" s="225">
        <f t="shared" si="7"/>
        <v>0.7272727272727273</v>
      </c>
      <c r="AH22" s="226">
        <f>SUM($AC$16:$AC$55)/(Вариант1!$A$15+Вариант2!$A$15+Вариант3!$A$15+Вариант4!$A$15)</f>
        <v>0.8229085729085729</v>
      </c>
      <c r="AI22" s="227" t="str">
        <f t="shared" si="8"/>
        <v>Повышенный</v>
      </c>
      <c r="AJ22" s="98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</row>
    <row r="23" spans="1:60" ht="12.75" customHeight="1">
      <c r="A23" s="157">
        <f>IF('СПИСОК КЛАССА'!I19=1,1,0)</f>
        <v>1</v>
      </c>
      <c r="B23" s="195">
        <v>8</v>
      </c>
      <c r="C23" s="234">
        <f>IF(NOT(ISBLANK('СПИСОК КЛАССА'!B19)),'СПИСОК КЛАССА'!B19,"")</f>
        <v>8</v>
      </c>
      <c r="D23" s="163">
        <f>IF(NOT(ISBLANK('СПИСОК КЛАССА'!C19)),IF(NOT(ISBLANK('СПИСОК КЛАССА'!I19)),'СПИСОК КЛАССА'!C19,"УЧЕНИК НЕ ВЫПОЛНЯЛ РАБОТУ"),"")</f>
      </c>
      <c r="E23" s="245">
        <f>IF(NOT(ISBLANK('СПИСОК КЛАССА'!I19)),IF(NOT(ISBLANK('СПИСОК КЛАССА'!I19)),'СПИСОК КЛАССА'!I19,"УЧЕНИК НЕ ВЫПОЛНЯЛ РАБОТУ"),"")</f>
        <v>1</v>
      </c>
      <c r="F23" s="159">
        <f>IF((ISBLANK($D23)),"",IF($E23=1,Вариант1!F23,IF(Класс!$E23=2,Вариант2!F23,IF(Класс!$E23=3,Вариант3!F23,IF($E23=4,Вариант4!F23,"")))))</f>
        <v>1</v>
      </c>
      <c r="G23" s="159">
        <f>IF((ISBLANK($D23)),"",IF($E23=1,Вариант1!G23,IF(Класс!$E23=2,Вариант2!G23,IF(Класс!$E23=3,Вариант3!G23,IF($E23=4,Вариант4!G23,"")))))</f>
        <v>1</v>
      </c>
      <c r="H23" s="159">
        <f>IF((ISBLANK($D23)),"",IF($E23=1,Вариант1!H23,IF(Класс!$E23=2,Вариант2!H23,IF(Класс!$E23=3,Вариант3!H23,IF($E23=4,Вариант4!H23,"")))))</f>
        <v>1</v>
      </c>
      <c r="I23" s="159">
        <f>IF((ISBLANK($D23)),"",IF($E23=1,Вариант1!I23,IF(Класс!$E23=2,Вариант2!I23,IF(Класс!$E23=3,Вариант3!I23,IF($E23=4,Вариант4!I23,"")))))</f>
        <v>0</v>
      </c>
      <c r="J23" s="159">
        <f>IF((ISBLANK($D23)),"",IF($E23=1,Вариант1!J23,IF(Класс!$E23=2,Вариант2!J23,IF(Класс!$E23=3,Вариант3!J23,IF($E23=4,Вариант4!J23,"")))))</f>
        <v>1</v>
      </c>
      <c r="K23" s="159">
        <f>IF((ISBLANK($D23)),"",IF($E23=1,Вариант1!K23,IF(Класс!$E23=2,Вариант2!K23,IF(Класс!$E23=3,Вариант3!K23,IF($E23=4,Вариант4!K23,"")))))</f>
        <v>0</v>
      </c>
      <c r="L23" s="159">
        <f>IF((ISBLANK($D23)),"",IF($E23=1,Вариант1!L23,IF(Класс!$E23=2,Вариант2!L23,IF(Класс!$E23=3,Вариант3!L23,IF($E23=4,Вариант4!L23,"")))))</f>
        <v>1</v>
      </c>
      <c r="M23" s="159">
        <f>IF((ISBLANK($D23)),"",IF($E23=1,Вариант1!M23,IF(Класс!$E23=2,Вариант2!M23,IF(Класс!$E23=3,Вариант3!M23,IF($E23=4,Вариант4!M23,"")))))</f>
        <v>1</v>
      </c>
      <c r="N23" s="159">
        <f>IF((ISBLANK($D23)),"",IF($E23=1,Вариант1!N23,IF(Класс!$E23=2,Вариант2!N23,IF(Класс!$E23=3,Вариант3!N23,IF($E23=4,Вариант4!N23,"")))))</f>
        <v>1</v>
      </c>
      <c r="O23" s="159">
        <f>IF((ISBLANK($D23)),"",IF($E23=1,Вариант1!O23,IF(Класс!$E23=2,Вариант2!O23,IF(Класс!$E23=3,Вариант3!O23,IF($E23=4,Вариант4!O23,"")))))</f>
        <v>1</v>
      </c>
      <c r="P23" s="159">
        <f>IF((ISBLANK($D23)),"",IF($E23=1,Вариант1!P23,IF(Класс!$E23=2,Вариант2!P23,IF(Класс!$E23=3,Вариант3!P23,IF($E23=4,Вариант4!P23,"")))))</f>
        <v>1</v>
      </c>
      <c r="Q23" s="159">
        <f>IF((ISBLANK($D23)),"",IF($E23=1,Вариант1!Q23,IF(Класс!$E23=2,Вариант2!Q23,IF(Класс!$E23=3,Вариант3!Q23,IF($E23=4,Вариант4!Q23,"")))))</f>
        <v>1</v>
      </c>
      <c r="R23" s="159">
        <f>IF((ISBLANK($D23)),"",IF($E23=1,Вариант1!R23,IF(Класс!$E23=2,Вариант2!R23,IF(Класс!$E23=3,Вариант3!R23,IF($E23=4,Вариант4!R23,"")))))</f>
        <v>1</v>
      </c>
      <c r="S23" s="159">
        <f>IF((ISBLANK($D23)),"",IF($E23=1,Вариант1!S23,IF(Класс!$E23=2,Вариант2!S23,IF(Класс!$E23=3,Вариант3!S23,IF($E23=4,Вариант4!S23,"")))))</f>
        <v>0</v>
      </c>
      <c r="T23" s="159">
        <f>IF((ISBLANK($D23)),"",IF($E23=1,Вариант1!T23,IF(Класс!$E23=2,Вариант2!T23,IF(Класс!$E23=3,Вариант3!T23,IF($E23=4,Вариант4!T23,"")))))</f>
        <v>1</v>
      </c>
      <c r="U23" s="159">
        <f>IF((ISBLANK($D23)),"",IF($E23=1,Вариант1!U23,IF(Класс!$E23=2,Вариант2!U23,IF(Класс!$E23=3,Вариант3!U23,IF($E23=4,Вариант4!U23,"")))))</f>
        <v>1</v>
      </c>
      <c r="V23" s="159">
        <f>IF((ISBLANK($D23)),"",IF($E23=1,Вариант1!V23,IF(Класс!$E23=2,Вариант2!V23,IF(Класс!$E23=3,Вариант3!V23,IF($E23=4,Вариант4!V23,"")))))</f>
        <v>1</v>
      </c>
      <c r="W23" s="159">
        <f>IF((ISBLANK($D23)),"",IF($E23=1,Вариант1!W23,IF(Класс!$E23=2,Вариант2!W23,IF(Класс!$E23=3,Вариант3!W23,IF($E23=4,Вариант4!W23,"")))))</f>
        <v>1</v>
      </c>
      <c r="X23" s="159">
        <f>IF((ISBLANK($D23)),"",IF($E23=1,Вариант1!X23,IF(Класс!$E23=2,Вариант2!X23,IF(Класс!$E23=3,Вариант3!X23,IF($E23=4,Вариант4!X23,"")))))</f>
        <v>1</v>
      </c>
      <c r="Y23" s="159">
        <f>IF((ISBLANK($D23)),"",IF($E23=1,Вариант1!Y23,IF(Класс!$E23=2,Вариант2!Y23,IF(Класс!$E23=3,Вариант3!Y23,IF($E23=4,Вариант4!Y23,"")))))</f>
        <v>0</v>
      </c>
      <c r="Z23" s="159">
        <f>IF((ISBLANK($D23)),"",IF($E23=1,Вариант1!Z23,IF(Класс!$E23=2,Вариант2!Z23,IF(Класс!$E23=3,Вариант3!Z23,IF($E23=4,Вариант4!Z23,"")))))</f>
        <v>1</v>
      </c>
      <c r="AA23" s="159">
        <f>IF((ISBLANK($D23)),"",IF($E23=1,Вариант1!AA23,IF(Класс!$E23=2,Вариант2!AA23,IF(Класс!$E23=3,Вариант3!AA23,IF($E23=4,Вариант4!AA23,"")))))</f>
        <v>2</v>
      </c>
      <c r="AB23" s="181">
        <f t="shared" si="9"/>
        <v>19</v>
      </c>
      <c r="AC23" s="182">
        <f t="shared" si="3"/>
        <v>0.7307692307692307</v>
      </c>
      <c r="AD23" s="244">
        <f t="shared" si="4"/>
        <v>13</v>
      </c>
      <c r="AE23" s="225">
        <f t="shared" si="5"/>
        <v>0.8666666666666667</v>
      </c>
      <c r="AF23" s="181">
        <f t="shared" si="6"/>
        <v>6</v>
      </c>
      <c r="AG23" s="225">
        <f t="shared" si="7"/>
        <v>0.5454545454545454</v>
      </c>
      <c r="AH23" s="226">
        <f>SUM($AC$16:$AC$55)/(Вариант1!$A$15+Вариант2!$A$15+Вариант3!$A$15+Вариант4!$A$15)</f>
        <v>0.8229085729085729</v>
      </c>
      <c r="AI23" s="227" t="str">
        <f t="shared" si="8"/>
        <v>Повышенный</v>
      </c>
      <c r="AJ23" s="98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</row>
    <row r="24" spans="1:60" ht="12.75" customHeight="1">
      <c r="A24" s="157">
        <f>IF('СПИСОК КЛАССА'!I20=1,1,0)</f>
        <v>0</v>
      </c>
      <c r="B24" s="195">
        <v>9</v>
      </c>
      <c r="C24" s="234">
        <f>IF(NOT(ISBLANK('СПИСОК КЛАССА'!B20)),'СПИСОК КЛАССА'!B20,"")</f>
        <v>9</v>
      </c>
      <c r="D24" s="163">
        <f>IF(NOT(ISBLANK('СПИСОК КЛАССА'!C20)),IF(NOT(ISBLANK('СПИСОК КЛАССА'!I20)),'СПИСОК КЛАССА'!C20,"УЧЕНИК НЕ ВЫПОЛНЯЛ РАБОТУ"),"")</f>
      </c>
      <c r="E24" s="245">
        <f>IF(NOT(ISBLANK('СПИСОК КЛАССА'!I20)),IF(NOT(ISBLANK('СПИСОК КЛАССА'!I20)),'СПИСОК КЛАССА'!I20,"УЧЕНИК НЕ ВЫПОЛНЯЛ РАБОТУ"),"")</f>
        <v>3</v>
      </c>
      <c r="F24" s="159">
        <f>IF((ISBLANK($D24)),"",IF($E24=1,Вариант1!F24,IF(Класс!$E24=2,Вариант2!F24,IF(Класс!$E24=3,Вариант3!F24,IF($E24=4,Вариант4!F24,"")))))</f>
        <v>1</v>
      </c>
      <c r="G24" s="159">
        <f>IF((ISBLANK($D24)),"",IF($E24=1,Вариант1!G24,IF(Класс!$E24=2,Вариант2!G24,IF(Класс!$E24=3,Вариант3!G24,IF($E24=4,Вариант4!G24,"")))))</f>
        <v>1</v>
      </c>
      <c r="H24" s="159">
        <f>IF((ISBLANK($D24)),"",IF($E24=1,Вариант1!H24,IF(Класс!$E24=2,Вариант2!H24,IF(Класс!$E24=3,Вариант3!H24,IF($E24=4,Вариант4!H24,"")))))</f>
        <v>1</v>
      </c>
      <c r="I24" s="159">
        <f>IF((ISBLANK($D24)),"",IF($E24=1,Вариант1!I24,IF(Класс!$E24=2,Вариант2!I24,IF(Класс!$E24=3,Вариант3!I24,IF($E24=4,Вариант4!I24,"")))))</f>
        <v>1</v>
      </c>
      <c r="J24" s="159">
        <f>IF((ISBLANK($D24)),"",IF($E24=1,Вариант1!J24,IF(Класс!$E24=2,Вариант2!J24,IF(Класс!$E24=3,Вариант3!J24,IF($E24=4,Вариант4!J24,"")))))</f>
        <v>1</v>
      </c>
      <c r="K24" s="159">
        <f>IF((ISBLANK($D24)),"",IF($E24=1,Вариант1!K24,IF(Класс!$E24=2,Вариант2!K24,IF(Класс!$E24=3,Вариант3!K24,IF($E24=4,Вариант4!K24,"")))))</f>
        <v>1</v>
      </c>
      <c r="L24" s="159">
        <f>IF((ISBLANK($D24)),"",IF($E24=1,Вариант1!L24,IF(Класс!$E24=2,Вариант2!L24,IF(Класс!$E24=3,Вариант3!L24,IF($E24=4,Вариант4!L24,"")))))</f>
        <v>1</v>
      </c>
      <c r="M24" s="159">
        <f>IF((ISBLANK($D24)),"",IF($E24=1,Вариант1!M24,IF(Класс!$E24=2,Вариант2!M24,IF(Класс!$E24=3,Вариант3!M24,IF($E24=4,Вариант4!M24,"")))))</f>
        <v>1</v>
      </c>
      <c r="N24" s="159">
        <f>IF((ISBLANK($D24)),"",IF($E24=1,Вариант1!N24,IF(Класс!$E24=2,Вариант2!N24,IF(Класс!$E24=3,Вариант3!N24,IF($E24=4,Вариант4!N24,"")))))</f>
        <v>1</v>
      </c>
      <c r="O24" s="159">
        <f>IF((ISBLANK($D24)),"",IF($E24=1,Вариант1!O24,IF(Класс!$E24=2,Вариант2!O24,IF(Класс!$E24=3,Вариант3!O24,IF($E24=4,Вариант4!O24,"")))))</f>
        <v>1</v>
      </c>
      <c r="P24" s="159">
        <f>IF((ISBLANK($D24)),"",IF($E24=1,Вариант1!P24,IF(Класс!$E24=2,Вариант2!P24,IF(Класс!$E24=3,Вариант3!P24,IF($E24=4,Вариант4!P24,"")))))</f>
        <v>1</v>
      </c>
      <c r="Q24" s="159">
        <f>IF((ISBLANK($D24)),"",IF($E24=1,Вариант1!Q24,IF(Класс!$E24=2,Вариант2!Q24,IF(Класс!$E24=3,Вариант3!Q24,IF($E24=4,Вариант4!Q24,"")))))</f>
        <v>1</v>
      </c>
      <c r="R24" s="159">
        <f>IF((ISBLANK($D24)),"",IF($E24=1,Вариант1!R24,IF(Класс!$E24=2,Вариант2!R24,IF(Класс!$E24=3,Вариант3!R24,IF($E24=4,Вариант4!R24,"")))))</f>
        <v>0</v>
      </c>
      <c r="S24" s="159">
        <f>IF((ISBLANK($D24)),"",IF($E24=1,Вариант1!S24,IF(Класс!$E24=2,Вариант2!S24,IF(Класс!$E24=3,Вариант3!S24,IF($E24=4,Вариант4!S24,"")))))</f>
        <v>0</v>
      </c>
      <c r="T24" s="159">
        <f>IF((ISBLANK($D24)),"",IF($E24=1,Вариант1!T24,IF(Класс!$E24=2,Вариант2!T24,IF(Класс!$E24=3,Вариант3!T24,IF($E24=4,Вариант4!T24,"")))))</f>
        <v>1</v>
      </c>
      <c r="U24" s="159">
        <f>IF((ISBLANK($D24)),"",IF($E24=1,Вариант1!U24,IF(Класс!$E24=2,Вариант2!U24,IF(Класс!$E24=3,Вариант3!U24,IF($E24=4,Вариант4!U24,"")))))</f>
        <v>1</v>
      </c>
      <c r="V24" s="159">
        <f>IF((ISBLANK($D24)),"",IF($E24=1,Вариант1!V24,IF(Класс!$E24=2,Вариант2!V24,IF(Класс!$E24=3,Вариант3!V24,IF($E24=4,Вариант4!V24,"")))))</f>
        <v>1</v>
      </c>
      <c r="W24" s="159">
        <f>IF((ISBLANK($D24)),"",IF($E24=1,Вариант1!W24,IF(Класс!$E24=2,Вариант2!W24,IF(Класс!$E24=3,Вариант3!W24,IF($E24=4,Вариант4!W24,"")))))</f>
        <v>1</v>
      </c>
      <c r="X24" s="159">
        <f>IF((ISBLANK($D24)),"",IF($E24=1,Вариант1!X24,IF(Класс!$E24=2,Вариант2!X24,IF(Класс!$E24=3,Вариант3!X24,IF($E24=4,Вариант4!X24,"")))))</f>
        <v>0</v>
      </c>
      <c r="Y24" s="159">
        <f>IF((ISBLANK($D24)),"",IF($E24=1,Вариант1!Y24,IF(Класс!$E24=2,Вариант2!Y24,IF(Класс!$E24=3,Вариант3!Y24,IF($E24=4,Вариант4!Y24,"")))))</f>
        <v>1</v>
      </c>
      <c r="Z24" s="159">
        <f>IF((ISBLANK($D24)),"",IF($E24=1,Вариант1!Z24,IF(Класс!$E24=2,Вариант2!Z24,IF(Класс!$E24=3,Вариант3!Z24,IF($E24=4,Вариант4!Z24,"")))))</f>
        <v>1</v>
      </c>
      <c r="AA24" s="159">
        <f>IF((ISBLANK($D24)),"",IF($E24=1,Вариант1!AA24,IF(Класс!$E24=2,Вариант2!AA24,IF(Класс!$E24=3,Вариант3!AA24,IF($E24=4,Вариант4!AA24,"")))))</f>
        <v>2</v>
      </c>
      <c r="AB24" s="181">
        <f t="shared" si="9"/>
        <v>20</v>
      </c>
      <c r="AC24" s="182">
        <f t="shared" si="3"/>
        <v>0.7692307692307693</v>
      </c>
      <c r="AD24" s="244">
        <f t="shared" si="4"/>
        <v>15</v>
      </c>
      <c r="AE24" s="225">
        <f t="shared" si="5"/>
        <v>1</v>
      </c>
      <c r="AF24" s="181">
        <f t="shared" si="6"/>
        <v>5</v>
      </c>
      <c r="AG24" s="225">
        <f t="shared" si="7"/>
        <v>0.45454545454545453</v>
      </c>
      <c r="AH24" s="226">
        <f>SUM($AC$16:$AC$55)/(Вариант1!$A$15+Вариант2!$A$15+Вариант3!$A$15+Вариант4!$A$15)</f>
        <v>0.8229085729085729</v>
      </c>
      <c r="AI24" s="227" t="str">
        <f t="shared" si="8"/>
        <v>Повышенный</v>
      </c>
      <c r="AJ24" s="98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</row>
    <row r="25" spans="1:60" ht="12.75" customHeight="1">
      <c r="A25" s="157">
        <f>IF('СПИСОК КЛАССА'!I21=1,1,0)</f>
        <v>0</v>
      </c>
      <c r="B25" s="195">
        <v>10</v>
      </c>
      <c r="C25" s="234">
        <f>IF(NOT(ISBLANK('СПИСОК КЛАССА'!B21)),'СПИСОК КЛАССА'!B21,"")</f>
        <v>10</v>
      </c>
      <c r="D25" s="163">
        <f>IF(NOT(ISBLANK('СПИСОК КЛАССА'!C21)),IF(NOT(ISBLANK('СПИСОК КЛАССА'!I21)),'СПИСОК КЛАССА'!C21,"УЧЕНИК НЕ ВЫПОЛНЯЛ РАБОТУ"),"")</f>
      </c>
      <c r="E25" s="245">
        <f>IF(NOT(ISBLANK('СПИСОК КЛАССА'!I21)),IF(NOT(ISBLANK('СПИСОК КЛАССА'!I21)),'СПИСОК КЛАССА'!I21,"УЧЕНИК НЕ ВЫПОЛНЯЛ РАБОТУ"),"")</f>
        <v>3</v>
      </c>
      <c r="F25" s="159">
        <f>IF((ISBLANK($D25)),"",IF($E25=1,Вариант1!F25,IF(Класс!$E25=2,Вариант2!F25,IF(Класс!$E25=3,Вариант3!F25,IF($E25=4,Вариант4!F25,"")))))</f>
        <v>1</v>
      </c>
      <c r="G25" s="159">
        <f>IF((ISBLANK($D25)),"",IF($E25=1,Вариант1!G25,IF(Класс!$E25=2,Вариант2!G25,IF(Класс!$E25=3,Вариант3!G25,IF($E25=4,Вариант4!G25,"")))))</f>
        <v>1</v>
      </c>
      <c r="H25" s="159">
        <f>IF((ISBLANK($D25)),"",IF($E25=1,Вариант1!H25,IF(Класс!$E25=2,Вариант2!H25,IF(Класс!$E25=3,Вариант3!H25,IF($E25=4,Вариант4!H25,"")))))</f>
        <v>2</v>
      </c>
      <c r="I25" s="159">
        <f>IF((ISBLANK($D25)),"",IF($E25=1,Вариант1!I25,IF(Класс!$E25=2,Вариант2!I25,IF(Класс!$E25=3,Вариант3!I25,IF($E25=4,Вариант4!I25,"")))))</f>
        <v>1</v>
      </c>
      <c r="J25" s="159">
        <f>IF((ISBLANK($D25)),"",IF($E25=1,Вариант1!J25,IF(Класс!$E25=2,Вариант2!J25,IF(Класс!$E25=3,Вариант3!J25,IF($E25=4,Вариант4!J25,"")))))</f>
        <v>1</v>
      </c>
      <c r="K25" s="159">
        <f>IF((ISBLANK($D25)),"",IF($E25=1,Вариант1!K25,IF(Класс!$E25=2,Вариант2!K25,IF(Класс!$E25=3,Вариант3!K25,IF($E25=4,Вариант4!K25,"")))))</f>
        <v>2</v>
      </c>
      <c r="L25" s="159">
        <f>IF((ISBLANK($D25)),"",IF($E25=1,Вариант1!L25,IF(Класс!$E25=2,Вариант2!L25,IF(Класс!$E25=3,Вариант3!L25,IF($E25=4,Вариант4!L25,"")))))</f>
        <v>1</v>
      </c>
      <c r="M25" s="159">
        <f>IF((ISBLANK($D25)),"",IF($E25=1,Вариант1!M25,IF(Класс!$E25=2,Вариант2!M25,IF(Класс!$E25=3,Вариант3!M25,IF($E25=4,Вариант4!M25,"")))))</f>
        <v>1</v>
      </c>
      <c r="N25" s="159">
        <f>IF((ISBLANK($D25)),"",IF($E25=1,Вариант1!N25,IF(Класс!$E25=2,Вариант2!N25,IF(Класс!$E25=3,Вариант3!N25,IF($E25=4,Вариант4!N25,"")))))</f>
        <v>1</v>
      </c>
      <c r="O25" s="159">
        <f>IF((ISBLANK($D25)),"",IF($E25=1,Вариант1!O25,IF(Класс!$E25=2,Вариант2!O25,IF(Класс!$E25=3,Вариант3!O25,IF($E25=4,Вариант4!O25,"")))))</f>
        <v>1</v>
      </c>
      <c r="P25" s="159">
        <f>IF((ISBLANK($D25)),"",IF($E25=1,Вариант1!P25,IF(Класс!$E25=2,Вариант2!P25,IF(Класс!$E25=3,Вариант3!P25,IF($E25=4,Вариант4!P25,"")))))</f>
        <v>1</v>
      </c>
      <c r="Q25" s="159">
        <f>IF((ISBLANK($D25)),"",IF($E25=1,Вариант1!Q25,IF(Класс!$E25=2,Вариант2!Q25,IF(Класс!$E25=3,Вариант3!Q25,IF($E25=4,Вариант4!Q25,"")))))</f>
        <v>1</v>
      </c>
      <c r="R25" s="159">
        <f>IF((ISBLANK($D25)),"",IF($E25=1,Вариант1!R25,IF(Класс!$E25=2,Вариант2!R25,IF(Класс!$E25=3,Вариант3!R25,IF($E25=4,Вариант4!R25,"")))))</f>
        <v>1</v>
      </c>
      <c r="S25" s="159">
        <f>IF((ISBLANK($D25)),"",IF($E25=1,Вариант1!S25,IF(Класс!$E25=2,Вариант2!S25,IF(Класс!$E25=3,Вариант3!S25,IF($E25=4,Вариант4!S25,"")))))</f>
        <v>1</v>
      </c>
      <c r="T25" s="159">
        <f>IF((ISBLANK($D25)),"",IF($E25=1,Вариант1!T25,IF(Класс!$E25=2,Вариант2!T25,IF(Класс!$E25=3,Вариант3!T25,IF($E25=4,Вариант4!T25,"")))))</f>
        <v>1</v>
      </c>
      <c r="U25" s="159">
        <f>IF((ISBLANK($D25)),"",IF($E25=1,Вариант1!U25,IF(Класс!$E25=2,Вариант2!U25,IF(Класс!$E25=3,Вариант3!U25,IF($E25=4,Вариант4!U25,"")))))</f>
        <v>0</v>
      </c>
      <c r="V25" s="159">
        <f>IF((ISBLANK($D25)),"",IF($E25=1,Вариант1!V25,IF(Класс!$E25=2,Вариант2!V25,IF(Класс!$E25=3,Вариант3!V25,IF($E25=4,Вариант4!V25,"")))))</f>
        <v>1</v>
      </c>
      <c r="W25" s="159">
        <f>IF((ISBLANK($D25)),"",IF($E25=1,Вариант1!W25,IF(Класс!$E25=2,Вариант2!W25,IF(Класс!$E25=3,Вариант3!W25,IF($E25=4,Вариант4!W25,"")))))</f>
        <v>1</v>
      </c>
      <c r="X25" s="159">
        <f>IF((ISBLANK($D25)),"",IF($E25=1,Вариант1!X25,IF(Класс!$E25=2,Вариант2!X25,IF(Класс!$E25=3,Вариант3!X25,IF($E25=4,Вариант4!X25,"")))))</f>
        <v>2</v>
      </c>
      <c r="Y25" s="159">
        <f>IF((ISBLANK($D25)),"",IF($E25=1,Вариант1!Y25,IF(Класс!$E25=2,Вариант2!Y25,IF(Класс!$E25=3,Вариант3!Y25,IF($E25=4,Вариант4!Y25,"")))))</f>
        <v>1</v>
      </c>
      <c r="Z25" s="159">
        <f>IF((ISBLANK($D25)),"",IF($E25=1,Вариант1!Z25,IF(Класс!$E25=2,Вариант2!Z25,IF(Класс!$E25=3,Вариант3!Z25,IF($E25=4,Вариант4!Z25,"")))))</f>
        <v>1</v>
      </c>
      <c r="AA25" s="159">
        <f>IF((ISBLANK($D25)),"",IF($E25=1,Вариант1!AA25,IF(Класс!$E25=2,Вариант2!AA25,IF(Класс!$E25=3,Вариант3!AA25,IF($E25=4,Вариант4!AA25,"")))))</f>
        <v>2</v>
      </c>
      <c r="AB25" s="181">
        <f t="shared" si="9"/>
        <v>25</v>
      </c>
      <c r="AC25" s="182">
        <f t="shared" si="3"/>
        <v>0.9615384615384616</v>
      </c>
      <c r="AD25" s="244">
        <f t="shared" si="4"/>
        <v>14</v>
      </c>
      <c r="AE25" s="225">
        <f t="shared" si="5"/>
        <v>0.9333333333333333</v>
      </c>
      <c r="AF25" s="181">
        <f t="shared" si="6"/>
        <v>11</v>
      </c>
      <c r="AG25" s="225">
        <f t="shared" si="7"/>
        <v>1</v>
      </c>
      <c r="AH25" s="226">
        <f>SUM($AC$16:$AC$55)/(Вариант1!$A$15+Вариант2!$A$15+Вариант3!$A$15+Вариант4!$A$15)</f>
        <v>0.8229085729085729</v>
      </c>
      <c r="AI25" s="227" t="str">
        <f t="shared" si="8"/>
        <v>Высокий</v>
      </c>
      <c r="AJ25" s="98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</row>
    <row r="26" spans="1:60" ht="12.75" customHeight="1">
      <c r="A26" s="157">
        <f>IF('СПИСОК КЛАССА'!I22=1,1,0)</f>
        <v>0</v>
      </c>
      <c r="B26" s="195">
        <v>11</v>
      </c>
      <c r="C26" s="234">
        <f>IF(NOT(ISBLANK('СПИСОК КЛАССА'!B22)),'СПИСОК КЛАССА'!B22,"")</f>
        <v>11</v>
      </c>
      <c r="D26" s="163">
        <f>IF(NOT(ISBLANK('СПИСОК КЛАССА'!C22)),IF(NOT(ISBLANK('СПИСОК КЛАССА'!I22)),'СПИСОК КЛАССА'!C22,"УЧЕНИК НЕ ВЫПОЛНЯЛ РАБОТУ"),"")</f>
      </c>
      <c r="E26" s="245">
        <f>IF(NOT(ISBLANK('СПИСОК КЛАССА'!I22)),IF(NOT(ISBLANK('СПИСОК КЛАССА'!I22)),'СПИСОК КЛАССА'!I22,"УЧЕНИК НЕ ВЫПОЛНЯЛ РАБОТУ"),"")</f>
        <v>2</v>
      </c>
      <c r="F26" s="159">
        <f>IF((ISBLANK($D26)),"",IF($E26=1,Вариант1!F26,IF(Класс!$E26=2,Вариант2!F26,IF(Класс!$E26=3,Вариант3!F26,IF($E26=4,Вариант4!F26,"")))))</f>
        <v>1</v>
      </c>
      <c r="G26" s="159">
        <f>IF((ISBLANK($D26)),"",IF($E26=1,Вариант1!G26,IF(Класс!$E26=2,Вариант2!G26,IF(Класс!$E26=3,Вариант3!G26,IF($E26=4,Вариант4!G26,"")))))</f>
        <v>1</v>
      </c>
      <c r="H26" s="159">
        <f>IF((ISBLANK($D26)),"",IF($E26=1,Вариант1!H26,IF(Класс!$E26=2,Вариант2!H26,IF(Класс!$E26=3,Вариант3!H26,IF($E26=4,Вариант4!H26,"")))))</f>
        <v>2</v>
      </c>
      <c r="I26" s="159">
        <f>IF((ISBLANK($D26)),"",IF($E26=1,Вариант1!I26,IF(Класс!$E26=2,Вариант2!I26,IF(Класс!$E26=3,Вариант3!I26,IF($E26=4,Вариант4!I26,"")))))</f>
        <v>1</v>
      </c>
      <c r="J26" s="159">
        <f>IF((ISBLANK($D26)),"",IF($E26=1,Вариант1!J26,IF(Класс!$E26=2,Вариант2!J26,IF(Класс!$E26=3,Вариант3!J26,IF($E26=4,Вариант4!J26,"")))))</f>
        <v>1</v>
      </c>
      <c r="K26" s="159">
        <f>IF((ISBLANK($D26)),"",IF($E26=1,Вариант1!K26,IF(Класс!$E26=2,Вариант2!K26,IF(Класс!$E26=3,Вариант3!K26,IF($E26=4,Вариант4!K26,"")))))</f>
        <v>2</v>
      </c>
      <c r="L26" s="159">
        <f>IF((ISBLANK($D26)),"",IF($E26=1,Вариант1!L26,IF(Класс!$E26=2,Вариант2!L26,IF(Класс!$E26=3,Вариант3!L26,IF($E26=4,Вариант4!L26,"")))))</f>
        <v>1</v>
      </c>
      <c r="M26" s="159">
        <f>IF((ISBLANK($D26)),"",IF($E26=1,Вариант1!M26,IF(Класс!$E26=2,Вариант2!M26,IF(Класс!$E26=3,Вариант3!M26,IF($E26=4,Вариант4!M26,"")))))</f>
        <v>1</v>
      </c>
      <c r="N26" s="159">
        <f>IF((ISBLANK($D26)),"",IF($E26=1,Вариант1!N26,IF(Класс!$E26=2,Вариант2!N26,IF(Класс!$E26=3,Вариант3!N26,IF($E26=4,Вариант4!N26,"")))))</f>
        <v>1</v>
      </c>
      <c r="O26" s="159">
        <f>IF((ISBLANK($D26)),"",IF($E26=1,Вариант1!O26,IF(Класс!$E26=2,Вариант2!O26,IF(Класс!$E26=3,Вариант3!O26,IF($E26=4,Вариант4!O26,"")))))</f>
        <v>1</v>
      </c>
      <c r="P26" s="159">
        <f>IF((ISBLANK($D26)),"",IF($E26=1,Вариант1!P26,IF(Класс!$E26=2,Вариант2!P26,IF(Класс!$E26=3,Вариант3!P26,IF($E26=4,Вариант4!P26,"")))))</f>
        <v>1</v>
      </c>
      <c r="Q26" s="159">
        <f>IF((ISBLANK($D26)),"",IF($E26=1,Вариант1!Q26,IF(Класс!$E26=2,Вариант2!Q26,IF(Класс!$E26=3,Вариант3!Q26,IF($E26=4,Вариант4!Q26,"")))))</f>
        <v>1</v>
      </c>
      <c r="R26" s="159">
        <f>IF((ISBLANK($D26)),"",IF($E26=1,Вариант1!R26,IF(Класс!$E26=2,Вариант2!R26,IF(Класс!$E26=3,Вариант3!R26,IF($E26=4,Вариант4!R26,"")))))</f>
        <v>1</v>
      </c>
      <c r="S26" s="159">
        <f>IF((ISBLANK($D26)),"",IF($E26=1,Вариант1!S26,IF(Класс!$E26=2,Вариант2!S26,IF(Класс!$E26=3,Вариант3!S26,IF($E26=4,Вариант4!S26,"")))))</f>
        <v>1</v>
      </c>
      <c r="T26" s="159">
        <f>IF((ISBLANK($D26)),"",IF($E26=1,Вариант1!T26,IF(Класс!$E26=2,Вариант2!T26,IF(Класс!$E26=3,Вариант3!T26,IF($E26=4,Вариант4!T26,"")))))</f>
        <v>1</v>
      </c>
      <c r="U26" s="159">
        <f>IF((ISBLANK($D26)),"",IF($E26=1,Вариант1!U26,IF(Класс!$E26=2,Вариант2!U26,IF(Класс!$E26=3,Вариант3!U26,IF($E26=4,Вариант4!U26,"")))))</f>
        <v>2</v>
      </c>
      <c r="V26" s="159">
        <f>IF((ISBLANK($D26)),"",IF($E26=1,Вариант1!V26,IF(Класс!$E26=2,Вариант2!V26,IF(Класс!$E26=3,Вариант3!V26,IF($E26=4,Вариант4!V26,"")))))</f>
        <v>1</v>
      </c>
      <c r="W26" s="159">
        <f>IF((ISBLANK($D26)),"",IF($E26=1,Вариант1!W26,IF(Класс!$E26=2,Вариант2!W26,IF(Класс!$E26=3,Вариант3!W26,IF($E26=4,Вариант4!W26,"")))))</f>
        <v>0</v>
      </c>
      <c r="X26" s="159">
        <f>IF((ISBLANK($D26)),"",IF($E26=1,Вариант1!X26,IF(Класс!$E26=2,Вариант2!X26,IF(Класс!$E26=3,Вариант3!X26,IF($E26=4,Вариант4!X26,"")))))</f>
        <v>1</v>
      </c>
      <c r="Y26" s="159">
        <f>IF((ISBLANK($D26)),"",IF($E26=1,Вариант1!Y26,IF(Класс!$E26=2,Вариант2!Y26,IF(Класс!$E26=3,Вариант3!Y26,IF($E26=4,Вариант4!Y26,"")))))</f>
        <v>1</v>
      </c>
      <c r="Z26" s="159">
        <f>IF((ISBLANK($D26)),"",IF($E26=1,Вариант1!Z26,IF(Класс!$E26=2,Вариант2!Z26,IF(Класс!$E26=3,Вариант3!Z26,IF($E26=4,Вариант4!Z26,"")))))</f>
        <v>1</v>
      </c>
      <c r="AA26" s="159">
        <f>IF((ISBLANK($D26)),"",IF($E26=1,Вариант1!AA26,IF(Класс!$E26=2,Вариант2!AA26,IF(Класс!$E26=3,Вариант3!AA26,IF($E26=4,Вариант4!AA26,"")))))</f>
        <v>1</v>
      </c>
      <c r="AB26" s="181">
        <f t="shared" si="9"/>
        <v>24</v>
      </c>
      <c r="AC26" s="182">
        <f t="shared" si="3"/>
        <v>0.8888888888888888</v>
      </c>
      <c r="AD26" s="244">
        <f t="shared" si="4"/>
        <v>16</v>
      </c>
      <c r="AE26" s="225">
        <f t="shared" si="5"/>
        <v>1</v>
      </c>
      <c r="AF26" s="181">
        <f t="shared" si="6"/>
        <v>8</v>
      </c>
      <c r="AG26" s="225">
        <f t="shared" si="7"/>
        <v>0.7272727272727273</v>
      </c>
      <c r="AH26" s="226">
        <f>SUM($AC$16:$AC$55)/(Вариант1!$A$15+Вариант2!$A$15+Вариант3!$A$15+Вариант4!$A$15)</f>
        <v>0.8229085729085729</v>
      </c>
      <c r="AI26" s="227" t="str">
        <f t="shared" si="8"/>
        <v>Повышенный</v>
      </c>
      <c r="AJ26" s="98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</row>
    <row r="27" spans="1:60" ht="12.75" customHeight="1">
      <c r="A27" s="157">
        <f>IF('СПИСОК КЛАССА'!I23=1,1,0)</f>
        <v>1</v>
      </c>
      <c r="B27" s="195">
        <v>12</v>
      </c>
      <c r="C27" s="234">
        <f>IF(NOT(ISBLANK('СПИСОК КЛАССА'!B23)),'СПИСОК КЛАССА'!B23,"")</f>
        <v>12</v>
      </c>
      <c r="D27" s="163">
        <f>IF(NOT(ISBLANK('СПИСОК КЛАССА'!C23)),IF(NOT(ISBLANK('СПИСОК КЛАССА'!I23)),'СПИСОК КЛАССА'!C23,"УЧЕНИК НЕ ВЫПОЛНЯЛ РАБОТУ"),"")</f>
      </c>
      <c r="E27" s="245">
        <f>IF(NOT(ISBLANK('СПИСОК КЛАССА'!I23)),IF(NOT(ISBLANK('СПИСОК КЛАССА'!I23)),'СПИСОК КЛАССА'!I23,"УЧЕНИК НЕ ВЫПОЛНЯЛ РАБОТУ"),"")</f>
        <v>1</v>
      </c>
      <c r="F27" s="159">
        <f>IF((ISBLANK($D27)),"",IF($E27=1,Вариант1!F27,IF(Класс!$E27=2,Вариант2!F27,IF(Класс!$E27=3,Вариант3!F27,IF($E27=4,Вариант4!F27,"")))))</f>
        <v>1</v>
      </c>
      <c r="G27" s="159">
        <f>IF((ISBLANK($D27)),"",IF($E27=1,Вариант1!G27,IF(Класс!$E27=2,Вариант2!G27,IF(Класс!$E27=3,Вариант3!G27,IF($E27=4,Вариант4!G27,"")))))</f>
        <v>1</v>
      </c>
      <c r="H27" s="159">
        <f>IF((ISBLANK($D27)),"",IF($E27=1,Вариант1!H27,IF(Класс!$E27=2,Вариант2!H27,IF(Класс!$E27=3,Вариант3!H27,IF($E27=4,Вариант4!H27,"")))))</f>
        <v>2</v>
      </c>
      <c r="I27" s="159">
        <f>IF((ISBLANK($D27)),"",IF($E27=1,Вариант1!I27,IF(Класс!$E27=2,Вариант2!I27,IF(Класс!$E27=3,Вариант3!I27,IF($E27=4,Вариант4!I27,"")))))</f>
        <v>1</v>
      </c>
      <c r="J27" s="159">
        <f>IF((ISBLANK($D27)),"",IF($E27=1,Вариант1!J27,IF(Класс!$E27=2,Вариант2!J27,IF(Класс!$E27=3,Вариант3!J27,IF($E27=4,Вариант4!J27,"")))))</f>
        <v>1</v>
      </c>
      <c r="K27" s="159">
        <f>IF((ISBLANK($D27)),"",IF($E27=1,Вариант1!K27,IF(Класс!$E27=2,Вариант2!K27,IF(Класс!$E27=3,Вариант3!K27,IF($E27=4,Вариант4!K27,"")))))</f>
        <v>1</v>
      </c>
      <c r="L27" s="159">
        <f>IF((ISBLANK($D27)),"",IF($E27=1,Вариант1!L27,IF(Класс!$E27=2,Вариант2!L27,IF(Класс!$E27=3,Вариант3!L27,IF($E27=4,Вариант4!L27,"")))))</f>
        <v>1</v>
      </c>
      <c r="M27" s="159">
        <f>IF((ISBLANK($D27)),"",IF($E27=1,Вариант1!M27,IF(Класс!$E27=2,Вариант2!M27,IF(Класс!$E27=3,Вариант3!M27,IF($E27=4,Вариант4!M27,"")))))</f>
        <v>1</v>
      </c>
      <c r="N27" s="159">
        <f>IF((ISBLANK($D27)),"",IF($E27=1,Вариант1!N27,IF(Класс!$E27=2,Вариант2!N27,IF(Класс!$E27=3,Вариант3!N27,IF($E27=4,Вариант4!N27,"")))))</f>
        <v>1</v>
      </c>
      <c r="O27" s="159">
        <f>IF((ISBLANK($D27)),"",IF($E27=1,Вариант1!O27,IF(Класс!$E27=2,Вариант2!O27,IF(Класс!$E27=3,Вариант3!O27,IF($E27=4,Вариант4!O27,"")))))</f>
        <v>1</v>
      </c>
      <c r="P27" s="159">
        <f>IF((ISBLANK($D27)),"",IF($E27=1,Вариант1!P27,IF(Класс!$E27=2,Вариант2!P27,IF(Класс!$E27=3,Вариант3!P27,IF($E27=4,Вариант4!P27,"")))))</f>
        <v>1</v>
      </c>
      <c r="Q27" s="159">
        <f>IF((ISBLANK($D27)),"",IF($E27=1,Вариант1!Q27,IF(Класс!$E27=2,Вариант2!Q27,IF(Класс!$E27=3,Вариант3!Q27,IF($E27=4,Вариант4!Q27,"")))))</f>
        <v>1</v>
      </c>
      <c r="R27" s="159">
        <f>IF((ISBLANK($D27)),"",IF($E27=1,Вариант1!R27,IF(Класс!$E27=2,Вариант2!R27,IF(Класс!$E27=3,Вариант3!R27,IF($E27=4,Вариант4!R27,"")))))</f>
        <v>1</v>
      </c>
      <c r="S27" s="159">
        <f>IF((ISBLANK($D27)),"",IF($E27=1,Вариант1!S27,IF(Класс!$E27=2,Вариант2!S27,IF(Класс!$E27=3,Вариант3!S27,IF($E27=4,Вариант4!S27,"")))))</f>
        <v>1</v>
      </c>
      <c r="T27" s="159">
        <f>IF((ISBLANK($D27)),"",IF($E27=1,Вариант1!T27,IF(Класс!$E27=2,Вариант2!T27,IF(Класс!$E27=3,Вариант3!T27,IF($E27=4,Вариант4!T27,"")))))</f>
        <v>1</v>
      </c>
      <c r="U27" s="159">
        <f>IF((ISBLANK($D27)),"",IF($E27=1,Вариант1!U27,IF(Класс!$E27=2,Вариант2!U27,IF(Класс!$E27=3,Вариант3!U27,IF($E27=4,Вариант4!U27,"")))))</f>
        <v>1</v>
      </c>
      <c r="V27" s="159">
        <f>IF((ISBLANK($D27)),"",IF($E27=1,Вариант1!V27,IF(Класс!$E27=2,Вариант2!V27,IF(Класс!$E27=3,Вариант3!V27,IF($E27=4,Вариант4!V27,"")))))</f>
        <v>1</v>
      </c>
      <c r="W27" s="159">
        <f>IF((ISBLANK($D27)),"",IF($E27=1,Вариант1!W27,IF(Класс!$E27=2,Вариант2!W27,IF(Класс!$E27=3,Вариант3!W27,IF($E27=4,Вариант4!W27,"")))))</f>
        <v>1</v>
      </c>
      <c r="X27" s="159">
        <f>IF((ISBLANK($D27)),"",IF($E27=1,Вариант1!X27,IF(Класс!$E27=2,Вариант2!X27,IF(Класс!$E27=3,Вариант3!X27,IF($E27=4,Вариант4!X27,"")))))</f>
        <v>2</v>
      </c>
      <c r="Y27" s="159">
        <f>IF((ISBLANK($D27)),"",IF($E27=1,Вариант1!Y27,IF(Класс!$E27=2,Вариант2!Y27,IF(Класс!$E27=3,Вариант3!Y27,IF($E27=4,Вариант4!Y27,"")))))</f>
        <v>1</v>
      </c>
      <c r="Z27" s="159">
        <f>IF((ISBLANK($D27)),"",IF($E27=1,Вариант1!Z27,IF(Класс!$E27=2,Вариант2!Z27,IF(Класс!$E27=3,Вариант3!Z27,IF($E27=4,Вариант4!Z27,"")))))</f>
        <v>1</v>
      </c>
      <c r="AA27" s="159">
        <f>IF((ISBLANK($D27)),"",IF($E27=1,Вариант1!AA27,IF(Класс!$E27=2,Вариант2!AA27,IF(Класс!$E27=3,Вариант3!AA27,IF($E27=4,Вариант4!AA27,"")))))</f>
        <v>0</v>
      </c>
      <c r="AB27" s="181">
        <f t="shared" si="9"/>
        <v>23</v>
      </c>
      <c r="AC27" s="182">
        <f t="shared" si="3"/>
        <v>0.8846153846153846</v>
      </c>
      <c r="AD27" s="244">
        <f t="shared" si="4"/>
        <v>15</v>
      </c>
      <c r="AE27" s="225">
        <f t="shared" si="5"/>
        <v>1</v>
      </c>
      <c r="AF27" s="181">
        <f t="shared" si="6"/>
        <v>8</v>
      </c>
      <c r="AG27" s="225">
        <f t="shared" si="7"/>
        <v>0.7272727272727273</v>
      </c>
      <c r="AH27" s="226">
        <f>SUM($AC$16:$AC$55)/(Вариант1!$A$15+Вариант2!$A$15+Вариант3!$A$15+Вариант4!$A$15)</f>
        <v>0.8229085729085729</v>
      </c>
      <c r="AI27" s="227" t="str">
        <f t="shared" si="8"/>
        <v>Повышенный</v>
      </c>
      <c r="AJ27" s="98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</row>
    <row r="28" spans="1:60" ht="12.75" customHeight="1">
      <c r="A28" s="157">
        <f>IF('СПИСОК КЛАССА'!I24=1,1,0)</f>
        <v>0</v>
      </c>
      <c r="B28" s="195">
        <v>13</v>
      </c>
      <c r="C28" s="234">
        <f>IF(NOT(ISBLANK('СПИСОК КЛАССА'!B24)),'СПИСОК КЛАССА'!B24,"")</f>
        <v>13</v>
      </c>
      <c r="D28" s="163">
        <f>IF(NOT(ISBLANK('СПИСОК КЛАССА'!C24)),IF(NOT(ISBLANK('СПИСОК КЛАССА'!I24)),'СПИСОК КЛАССА'!C24,"УЧЕНИК НЕ ВЫПОЛНЯЛ РАБОТУ"),"")</f>
      </c>
      <c r="E28" s="245">
        <f>IF(NOT(ISBLANK('СПИСОК КЛАССА'!I24)),IF(NOT(ISBLANK('СПИСОК КЛАССА'!I24)),'СПИСОК КЛАССА'!I24,"УЧЕНИК НЕ ВЫПОЛНЯЛ РАБОТУ"),"")</f>
        <v>4</v>
      </c>
      <c r="F28" s="159">
        <f>IF((ISBLANK($D28)),"",IF($E28=1,Вариант1!F28,IF(Класс!$E28=2,Вариант2!F28,IF(Класс!$E28=3,Вариант3!F28,IF($E28=4,Вариант4!F28,"")))))</f>
        <v>1</v>
      </c>
      <c r="G28" s="159">
        <f>IF((ISBLANK($D28)),"",IF($E28=1,Вариант1!G28,IF(Класс!$E28=2,Вариант2!G28,IF(Класс!$E28=3,Вариант3!G28,IF($E28=4,Вариант4!G28,"")))))</f>
        <v>1</v>
      </c>
      <c r="H28" s="159">
        <f>IF((ISBLANK($D28)),"",IF($E28=1,Вариант1!H28,IF(Класс!$E28=2,Вариант2!H28,IF(Класс!$E28=3,Вариант3!H28,IF($E28=4,Вариант4!H28,"")))))</f>
        <v>2</v>
      </c>
      <c r="I28" s="159">
        <f>IF((ISBLANK($D28)),"",IF($E28=1,Вариант1!I28,IF(Класс!$E28=2,Вариант2!I28,IF(Класс!$E28=3,Вариант3!I28,IF($E28=4,Вариант4!I28,"")))))</f>
        <v>1</v>
      </c>
      <c r="J28" s="159">
        <f>IF((ISBLANK($D28)),"",IF($E28=1,Вариант1!J28,IF(Класс!$E28=2,Вариант2!J28,IF(Класс!$E28=3,Вариант3!J28,IF($E28=4,Вариант4!J28,"")))))</f>
        <v>1</v>
      </c>
      <c r="K28" s="159">
        <f>IF((ISBLANK($D28)),"",IF($E28=1,Вариант1!K28,IF(Класс!$E28=2,Вариант2!K28,IF(Класс!$E28=3,Вариант3!K28,IF($E28=4,Вариант4!K28,"")))))</f>
        <v>2</v>
      </c>
      <c r="L28" s="159">
        <f>IF((ISBLANK($D28)),"",IF($E28=1,Вариант1!L28,IF(Класс!$E28=2,Вариант2!L28,IF(Класс!$E28=3,Вариант3!L28,IF($E28=4,Вариант4!L28,"")))))</f>
        <v>1</v>
      </c>
      <c r="M28" s="159">
        <f>IF((ISBLANK($D28)),"",IF($E28=1,Вариант1!M28,IF(Класс!$E28=2,Вариант2!M28,IF(Класс!$E28=3,Вариант3!M28,IF($E28=4,Вариант4!M28,"")))))</f>
        <v>1</v>
      </c>
      <c r="N28" s="159">
        <f>IF((ISBLANK($D28)),"",IF($E28=1,Вариант1!N28,IF(Класс!$E28=2,Вариант2!N28,IF(Класс!$E28=3,Вариант3!N28,IF($E28=4,Вариант4!N28,"")))))</f>
        <v>1</v>
      </c>
      <c r="O28" s="159">
        <f>IF((ISBLANK($D28)),"",IF($E28=1,Вариант1!O28,IF(Класс!$E28=2,Вариант2!O28,IF(Класс!$E28=3,Вариант3!O28,IF($E28=4,Вариант4!O28,"")))))</f>
        <v>1</v>
      </c>
      <c r="P28" s="159">
        <f>IF((ISBLANK($D28)),"",IF($E28=1,Вариант1!P28,IF(Класс!$E28=2,Вариант2!P28,IF(Класс!$E28=3,Вариант3!P28,IF($E28=4,Вариант4!P28,"")))))</f>
        <v>1</v>
      </c>
      <c r="Q28" s="159">
        <f>IF((ISBLANK($D28)),"",IF($E28=1,Вариант1!Q28,IF(Класс!$E28=2,Вариант2!Q28,IF(Класс!$E28=3,Вариант3!Q28,IF($E28=4,Вариант4!Q28,"")))))</f>
        <v>1</v>
      </c>
      <c r="R28" s="159">
        <f>IF((ISBLANK($D28)),"",IF($E28=1,Вариант1!R28,IF(Класс!$E28=2,Вариант2!R28,IF(Класс!$E28=3,Вариант3!R28,IF($E28=4,Вариант4!R28,"")))))</f>
        <v>2</v>
      </c>
      <c r="S28" s="159">
        <f>IF((ISBLANK($D28)),"",IF($E28=1,Вариант1!S28,IF(Класс!$E28=2,Вариант2!S28,IF(Класс!$E28=3,Вариант3!S28,IF($E28=4,Вариант4!S28,"")))))</f>
        <v>1</v>
      </c>
      <c r="T28" s="159">
        <f>IF((ISBLANK($D28)),"",IF($E28=1,Вариант1!T28,IF(Класс!$E28=2,Вариант2!T28,IF(Класс!$E28=3,Вариант3!T28,IF($E28=4,Вариант4!T28,"")))))</f>
        <v>1</v>
      </c>
      <c r="U28" s="159">
        <f>IF((ISBLANK($D28)),"",IF($E28=1,Вариант1!U28,IF(Класс!$E28=2,Вариант2!U28,IF(Класс!$E28=3,Вариант3!U28,IF($E28=4,Вариант4!U28,"")))))</f>
        <v>2</v>
      </c>
      <c r="V28" s="159">
        <f>IF((ISBLANK($D28)),"",IF($E28=1,Вариант1!V28,IF(Класс!$E28=2,Вариант2!V28,IF(Класс!$E28=3,Вариант3!V28,IF($E28=4,Вариант4!V28,"")))))</f>
        <v>1</v>
      </c>
      <c r="W28" s="159">
        <f>IF((ISBLANK($D28)),"",IF($E28=1,Вариант1!W28,IF(Класс!$E28=2,Вариант2!W28,IF(Класс!$E28=3,Вариант3!W28,IF($E28=4,Вариант4!W28,"")))))</f>
        <v>1</v>
      </c>
      <c r="X28" s="159">
        <f>IF((ISBLANK($D28)),"",IF($E28=1,Вариант1!X28,IF(Класс!$E28=2,Вариант2!X28,IF(Класс!$E28=3,Вариант3!X28,IF($E28=4,Вариант4!X28,"")))))</f>
        <v>0</v>
      </c>
      <c r="Y28" s="159">
        <f>IF((ISBLANK($D28)),"",IF($E28=1,Вариант1!Y28,IF(Класс!$E28=2,Вариант2!Y28,IF(Класс!$E28=3,Вариант3!Y28,IF($E28=4,Вариант4!Y28,"")))))</f>
        <v>0</v>
      </c>
      <c r="Z28" s="159">
        <f>IF((ISBLANK($D28)),"",IF($E28=1,Вариант1!Z28,IF(Класс!$E28=2,Вариант2!Z28,IF(Класс!$E28=3,Вариант3!Z28,IF($E28=4,Вариант4!Z28,"")))))</f>
        <v>1</v>
      </c>
      <c r="AA28" s="159">
        <f>IF((ISBLANK($D28)),"",IF($E28=1,Вариант1!AA28,IF(Класс!$E28=2,Вариант2!AA28,IF(Класс!$E28=3,Вариант3!AA28,IF($E28=4,Вариант4!AA28,"")))))</f>
        <v>2</v>
      </c>
      <c r="AB28" s="181">
        <f t="shared" si="9"/>
        <v>25</v>
      </c>
      <c r="AC28" s="182">
        <f t="shared" si="3"/>
        <v>0.9259259259259259</v>
      </c>
      <c r="AD28" s="244">
        <f t="shared" si="4"/>
        <v>15</v>
      </c>
      <c r="AE28" s="225">
        <f t="shared" si="5"/>
        <v>0.9375</v>
      </c>
      <c r="AF28" s="181">
        <f t="shared" si="6"/>
        <v>10</v>
      </c>
      <c r="AG28" s="225">
        <f t="shared" si="7"/>
        <v>0.9090909090909091</v>
      </c>
      <c r="AH28" s="226">
        <f>SUM($AC$16:$AC$55)/(Вариант1!$A$15+Вариант2!$A$15+Вариант3!$A$15+Вариант4!$A$15)</f>
        <v>0.8229085729085729</v>
      </c>
      <c r="AI28" s="227" t="str">
        <f t="shared" si="8"/>
        <v>Высокий</v>
      </c>
      <c r="AJ28" s="98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</row>
    <row r="29" spans="1:60" ht="12.75" customHeight="1">
      <c r="A29" s="157">
        <f>IF('СПИСОК КЛАССА'!I25=1,1,0)</f>
        <v>0</v>
      </c>
      <c r="B29" s="195">
        <v>14</v>
      </c>
      <c r="C29" s="234">
        <f>IF(NOT(ISBLANK('СПИСОК КЛАССА'!B25)),'СПИСОК КЛАССА'!B25,"")</f>
        <v>14</v>
      </c>
      <c r="D29" s="163">
        <f>IF(NOT(ISBLANK('СПИСОК КЛАССА'!C25)),IF(NOT(ISBLANK('СПИСОК КЛАССА'!I25)),'СПИСОК КЛАССА'!C25,"УЧЕНИК НЕ ВЫПОЛНЯЛ РАБОТУ"),"")</f>
      </c>
      <c r="E29" s="245">
        <f>IF(NOT(ISBLANK('СПИСОК КЛАССА'!I25)),IF(NOT(ISBLANK('СПИСОК КЛАССА'!I25)),'СПИСОК КЛАССА'!I25,"УЧЕНИК НЕ ВЫПОЛНЯЛ РАБОТУ"),"")</f>
        <v>2</v>
      </c>
      <c r="F29" s="159">
        <f>IF((ISBLANK($D29)),"",IF($E29=1,Вариант1!F29,IF(Класс!$E29=2,Вариант2!F29,IF(Класс!$E29=3,Вариант3!F29,IF($E29=4,Вариант4!F29,"")))))</f>
        <v>1</v>
      </c>
      <c r="G29" s="159">
        <f>IF((ISBLANK($D29)),"",IF($E29=1,Вариант1!G29,IF(Класс!$E29=2,Вариант2!G29,IF(Класс!$E29=3,Вариант3!G29,IF($E29=4,Вариант4!G29,"")))))</f>
        <v>1</v>
      </c>
      <c r="H29" s="159">
        <f>IF((ISBLANK($D29)),"",IF($E29=1,Вариант1!H29,IF(Класс!$E29=2,Вариант2!H29,IF(Класс!$E29=3,Вариант3!H29,IF($E29=4,Вариант4!H29,"")))))</f>
        <v>2</v>
      </c>
      <c r="I29" s="159">
        <f>IF((ISBLANK($D29)),"",IF($E29=1,Вариант1!I29,IF(Класс!$E29=2,Вариант2!I29,IF(Класс!$E29=3,Вариант3!I29,IF($E29=4,Вариант4!I29,"")))))</f>
        <v>1</v>
      </c>
      <c r="J29" s="159">
        <f>IF((ISBLANK($D29)),"",IF($E29=1,Вариант1!J29,IF(Класс!$E29=2,Вариант2!J29,IF(Класс!$E29=3,Вариант3!J29,IF($E29=4,Вариант4!J29,"")))))</f>
        <v>1</v>
      </c>
      <c r="K29" s="159">
        <f>IF((ISBLANK($D29)),"",IF($E29=1,Вариант1!K29,IF(Класс!$E29=2,Вариант2!K29,IF(Класс!$E29=3,Вариант3!K29,IF($E29=4,Вариант4!K29,"")))))</f>
        <v>2</v>
      </c>
      <c r="L29" s="159">
        <f>IF((ISBLANK($D29)),"",IF($E29=1,Вариант1!L29,IF(Класс!$E29=2,Вариант2!L29,IF(Класс!$E29=3,Вариант3!L29,IF($E29=4,Вариант4!L29,"")))))</f>
        <v>1</v>
      </c>
      <c r="M29" s="159">
        <f>IF((ISBLANK($D29)),"",IF($E29=1,Вариант1!M29,IF(Класс!$E29=2,Вариант2!M29,IF(Класс!$E29=3,Вариант3!M29,IF($E29=4,Вариант4!M29,"")))))</f>
        <v>1</v>
      </c>
      <c r="N29" s="159">
        <f>IF((ISBLANK($D29)),"",IF($E29=1,Вариант1!N29,IF(Класс!$E29=2,Вариант2!N29,IF(Класс!$E29=3,Вариант3!N29,IF($E29=4,Вариант4!N29,"")))))</f>
        <v>1</v>
      </c>
      <c r="O29" s="159">
        <f>IF((ISBLANK($D29)),"",IF($E29=1,Вариант1!O29,IF(Класс!$E29=2,Вариант2!O29,IF(Класс!$E29=3,Вариант3!O29,IF($E29=4,Вариант4!O29,"")))))</f>
        <v>1</v>
      </c>
      <c r="P29" s="159">
        <f>IF((ISBLANK($D29)),"",IF($E29=1,Вариант1!P29,IF(Класс!$E29=2,Вариант2!P29,IF(Класс!$E29=3,Вариант3!P29,IF($E29=4,Вариант4!P29,"")))))</f>
        <v>0</v>
      </c>
      <c r="Q29" s="159">
        <f>IF((ISBLANK($D29)),"",IF($E29=1,Вариант1!Q29,IF(Класс!$E29=2,Вариант2!Q29,IF(Класс!$E29=3,Вариант3!Q29,IF($E29=4,Вариант4!Q29,"")))))</f>
        <v>1</v>
      </c>
      <c r="R29" s="159">
        <f>IF((ISBLANK($D29)),"",IF($E29=1,Вариант1!R29,IF(Класс!$E29=2,Вариант2!R29,IF(Класс!$E29=3,Вариант3!R29,IF($E29=4,Вариант4!R29,"")))))</f>
        <v>1</v>
      </c>
      <c r="S29" s="159">
        <f>IF((ISBLANK($D29)),"",IF($E29=1,Вариант1!S29,IF(Класс!$E29=2,Вариант2!S29,IF(Класс!$E29=3,Вариант3!S29,IF($E29=4,Вариант4!S29,"")))))</f>
        <v>0</v>
      </c>
      <c r="T29" s="159">
        <f>IF((ISBLANK($D29)),"",IF($E29=1,Вариант1!T29,IF(Класс!$E29=2,Вариант2!T29,IF(Класс!$E29=3,Вариант3!T29,IF($E29=4,Вариант4!T29,"")))))</f>
        <v>1</v>
      </c>
      <c r="U29" s="159">
        <f>IF((ISBLANK($D29)),"",IF($E29=1,Вариант1!U29,IF(Класс!$E29=2,Вариант2!U29,IF(Класс!$E29=3,Вариант3!U29,IF($E29=4,Вариант4!U29,"")))))</f>
        <v>1</v>
      </c>
      <c r="V29" s="159">
        <f>IF((ISBLANK($D29)),"",IF($E29=1,Вариант1!V29,IF(Класс!$E29=2,Вариант2!V29,IF(Класс!$E29=3,Вариант3!V29,IF($E29=4,Вариант4!V29,"")))))</f>
        <v>0</v>
      </c>
      <c r="W29" s="159">
        <f>IF((ISBLANK($D29)),"",IF($E29=1,Вариант1!W29,IF(Класс!$E29=2,Вариант2!W29,IF(Класс!$E29=3,Вариант3!W29,IF($E29=4,Вариант4!W29,"")))))</f>
        <v>1</v>
      </c>
      <c r="X29" s="159">
        <f>IF((ISBLANK($D29)),"",IF($E29=1,Вариант1!X29,IF(Класс!$E29=2,Вариант2!X29,IF(Класс!$E29=3,Вариант3!X29,IF($E29=4,Вариант4!X29,"")))))</f>
        <v>1</v>
      </c>
      <c r="Y29" s="159">
        <f>IF((ISBLANK($D29)),"",IF($E29=1,Вариант1!Y29,IF(Класс!$E29=2,Вариант2!Y29,IF(Класс!$E29=3,Вариант3!Y29,IF($E29=4,Вариант4!Y29,"")))))</f>
        <v>1</v>
      </c>
      <c r="Z29" s="159">
        <f>IF((ISBLANK($D29)),"",IF($E29=1,Вариант1!Z29,IF(Класс!$E29=2,Вариант2!Z29,IF(Класс!$E29=3,Вариант3!Z29,IF($E29=4,Вариант4!Z29,"")))))</f>
        <v>1</v>
      </c>
      <c r="AA29" s="159">
        <f>IF((ISBLANK($D29)),"",IF($E29=1,Вариант1!AA29,IF(Класс!$E29=2,Вариант2!AA29,IF(Класс!$E29=3,Вариант3!AA29,IF($E29=4,Вариант4!AA29,"")))))</f>
        <v>1</v>
      </c>
      <c r="AB29" s="181">
        <f t="shared" si="9"/>
        <v>21</v>
      </c>
      <c r="AC29" s="182">
        <f t="shared" si="3"/>
        <v>0.7777777777777778</v>
      </c>
      <c r="AD29" s="244">
        <f t="shared" si="4"/>
        <v>13</v>
      </c>
      <c r="AE29" s="225">
        <f t="shared" si="5"/>
        <v>0.8125</v>
      </c>
      <c r="AF29" s="181">
        <f t="shared" si="6"/>
        <v>8</v>
      </c>
      <c r="AG29" s="225">
        <f t="shared" si="7"/>
        <v>0.7272727272727273</v>
      </c>
      <c r="AH29" s="226">
        <f>SUM($AC$16:$AC$55)/(Вариант1!$A$15+Вариант2!$A$15+Вариант3!$A$15+Вариант4!$A$15)</f>
        <v>0.8229085729085729</v>
      </c>
      <c r="AI29" s="227" t="str">
        <f t="shared" si="8"/>
        <v>Повышенный</v>
      </c>
      <c r="AJ29" s="98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</row>
    <row r="30" spans="1:60" ht="12.75" customHeight="1">
      <c r="A30" s="157">
        <f>IF('СПИСОК КЛАССА'!I26=1,1,0)</f>
        <v>0</v>
      </c>
      <c r="B30" s="195">
        <v>15</v>
      </c>
      <c r="C30" s="234">
        <f>IF(NOT(ISBLANK('СПИСОК КЛАССА'!B26)),'СПИСОК КЛАССА'!B26,"")</f>
        <v>15</v>
      </c>
      <c r="D30" s="163">
        <f>IF(NOT(ISBLANK('СПИСОК КЛАССА'!C26)),IF(NOT(ISBLANK('СПИСОК КЛАССА'!I26)),'СПИСОК КЛАССА'!C26,"УЧЕНИК НЕ ВЫПОЛНЯЛ РАБОТУ"),"")</f>
      </c>
      <c r="E30" s="245">
        <f>IF(NOT(ISBLANK('СПИСОК КЛАССА'!I26)),IF(NOT(ISBLANK('СПИСОК КЛАССА'!I26)),'СПИСОК КЛАССА'!I26,"УЧЕНИК НЕ ВЫПОЛНЯЛ РАБОТУ"),"")</f>
        <v>4</v>
      </c>
      <c r="F30" s="159">
        <f>IF((ISBLANK($D30)),"",IF($E30=1,Вариант1!F30,IF(Класс!$E30=2,Вариант2!F30,IF(Класс!$E30=3,Вариант3!F30,IF($E30=4,Вариант4!F30,"")))))</f>
        <v>0</v>
      </c>
      <c r="G30" s="159">
        <f>IF((ISBLANK($D30)),"",IF($E30=1,Вариант1!G30,IF(Класс!$E30=2,Вариант2!G30,IF(Класс!$E30=3,Вариант3!G30,IF($E30=4,Вариант4!G30,"")))))</f>
        <v>0</v>
      </c>
      <c r="H30" s="159">
        <f>IF((ISBLANK($D30)),"",IF($E30=1,Вариант1!H30,IF(Класс!$E30=2,Вариант2!H30,IF(Класс!$E30=3,Вариант3!H30,IF($E30=4,Вариант4!H30,"")))))</f>
        <v>0</v>
      </c>
      <c r="I30" s="159">
        <f>IF((ISBLANK($D30)),"",IF($E30=1,Вариант1!I30,IF(Класс!$E30=2,Вариант2!I30,IF(Класс!$E30=3,Вариант3!I30,IF($E30=4,Вариант4!I30,"")))))</f>
        <v>0</v>
      </c>
      <c r="J30" s="159">
        <f>IF((ISBLANK($D30)),"",IF($E30=1,Вариант1!J30,IF(Класс!$E30=2,Вариант2!J30,IF(Класс!$E30=3,Вариант3!J30,IF($E30=4,Вариант4!J30,"")))))</f>
        <v>0</v>
      </c>
      <c r="K30" s="159">
        <f>IF((ISBLANK($D30)),"",IF($E30=1,Вариант1!K30,IF(Класс!$E30=2,Вариант2!K30,IF(Класс!$E30=3,Вариант3!K30,IF($E30=4,Вариант4!K30,"")))))</f>
        <v>0</v>
      </c>
      <c r="L30" s="159">
        <f>IF((ISBLANK($D30)),"",IF($E30=1,Вариант1!L30,IF(Класс!$E30=2,Вариант2!L30,IF(Класс!$E30=3,Вариант3!L30,IF($E30=4,Вариант4!L30,"")))))</f>
        <v>0</v>
      </c>
      <c r="M30" s="159">
        <f>IF((ISBLANK($D30)),"",IF($E30=1,Вариант1!M30,IF(Класс!$E30=2,Вариант2!M30,IF(Класс!$E30=3,Вариант3!M30,IF($E30=4,Вариант4!M30,"")))))</f>
        <v>0</v>
      </c>
      <c r="N30" s="159">
        <f>IF((ISBLANK($D30)),"",IF($E30=1,Вариант1!N30,IF(Класс!$E30=2,Вариант2!N30,IF(Класс!$E30=3,Вариант3!N30,IF($E30=4,Вариант4!N30,"")))))</f>
        <v>0</v>
      </c>
      <c r="O30" s="159">
        <f>IF((ISBLANK($D30)),"",IF($E30=1,Вариант1!O30,IF(Класс!$E30=2,Вариант2!O30,IF(Класс!$E30=3,Вариант3!O30,IF($E30=4,Вариант4!O30,"")))))</f>
        <v>0</v>
      </c>
      <c r="P30" s="159">
        <f>IF((ISBLANK($D30)),"",IF($E30=1,Вариант1!P30,IF(Класс!$E30=2,Вариант2!P30,IF(Класс!$E30=3,Вариант3!P30,IF($E30=4,Вариант4!P30,"")))))</f>
        <v>0</v>
      </c>
      <c r="Q30" s="159">
        <f>IF((ISBLANK($D30)),"",IF($E30=1,Вариант1!Q30,IF(Класс!$E30=2,Вариант2!Q30,IF(Класс!$E30=3,Вариант3!Q30,IF($E30=4,Вариант4!Q30,"")))))</f>
        <v>0</v>
      </c>
      <c r="R30" s="159">
        <f>IF((ISBLANK($D30)),"",IF($E30=1,Вариант1!R30,IF(Класс!$E30=2,Вариант2!R30,IF(Класс!$E30=3,Вариант3!R30,IF($E30=4,Вариант4!R30,"")))))</f>
        <v>0</v>
      </c>
      <c r="S30" s="159">
        <f>IF((ISBLANK($D30)),"",IF($E30=1,Вариант1!S30,IF(Класс!$E30=2,Вариант2!S30,IF(Класс!$E30=3,Вариант3!S30,IF($E30=4,Вариант4!S30,"")))))</f>
        <v>0</v>
      </c>
      <c r="T30" s="159">
        <f>IF((ISBLANK($D30)),"",IF($E30=1,Вариант1!T30,IF(Класс!$E30=2,Вариант2!T30,IF(Класс!$E30=3,Вариант3!T30,IF($E30=4,Вариант4!T30,"")))))</f>
        <v>0</v>
      </c>
      <c r="U30" s="159">
        <f>IF((ISBLANK($D30)),"",IF($E30=1,Вариант1!U30,IF(Класс!$E30=2,Вариант2!U30,IF(Класс!$E30=3,Вариант3!U30,IF($E30=4,Вариант4!U30,"")))))</f>
        <v>0</v>
      </c>
      <c r="V30" s="159">
        <f>IF((ISBLANK($D30)),"",IF($E30=1,Вариант1!V30,IF(Класс!$E30=2,Вариант2!V30,IF(Класс!$E30=3,Вариант3!V30,IF($E30=4,Вариант4!V30,"")))))</f>
        <v>0</v>
      </c>
      <c r="W30" s="159">
        <f>IF((ISBLANK($D30)),"",IF($E30=1,Вариант1!W30,IF(Класс!$E30=2,Вариант2!W30,IF(Класс!$E30=3,Вариант3!W30,IF($E30=4,Вариант4!W30,"")))))</f>
        <v>0</v>
      </c>
      <c r="X30" s="159">
        <f>IF((ISBLANK($D30)),"",IF($E30=1,Вариант1!X30,IF(Класс!$E30=2,Вариант2!X30,IF(Класс!$E30=3,Вариант3!X30,IF($E30=4,Вариант4!X30,"")))))</f>
        <v>0</v>
      </c>
      <c r="Y30" s="159">
        <f>IF((ISBLANK($D30)),"",IF($E30=1,Вариант1!Y30,IF(Класс!$E30=2,Вариант2!Y30,IF(Класс!$E30=3,Вариант3!Y30,IF($E30=4,Вариант4!Y30,"")))))</f>
        <v>0</v>
      </c>
      <c r="Z30" s="159">
        <f>IF((ISBLANK($D30)),"",IF($E30=1,Вариант1!Z30,IF(Класс!$E30=2,Вариант2!Z30,IF(Класс!$E30=3,Вариант3!Z30,IF($E30=4,Вариант4!Z30,"")))))</f>
        <v>0</v>
      </c>
      <c r="AA30" s="159">
        <f>IF((ISBLANK($D30)),"",IF($E30=1,Вариант1!AA30,IF(Класс!$E30=2,Вариант2!AA30,IF(Класс!$E30=3,Вариант3!AA30,IF($E30=4,Вариант4!AA30,"")))))</f>
        <v>0</v>
      </c>
      <c r="AB30" s="181">
        <f t="shared" si="9"/>
        <v>0</v>
      </c>
      <c r="AC30" s="182">
        <f t="shared" si="3"/>
        <v>0</v>
      </c>
      <c r="AD30" s="244">
        <f t="shared" si="4"/>
        <v>0</v>
      </c>
      <c r="AE30" s="225">
        <f t="shared" si="5"/>
        <v>0</v>
      </c>
      <c r="AF30" s="181">
        <f t="shared" si="6"/>
        <v>0</v>
      </c>
      <c r="AG30" s="225">
        <f t="shared" si="7"/>
        <v>0</v>
      </c>
      <c r="AH30" s="226">
        <f>SUM($AC$16:$AC$55)/(Вариант1!$A$15+Вариант2!$A$15+Вариант3!$A$15+Вариант4!$A$15)</f>
        <v>0.8229085729085729</v>
      </c>
      <c r="AI30" s="227" t="str">
        <f t="shared" si="8"/>
        <v>Низкий</v>
      </c>
      <c r="AJ30" s="98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</row>
    <row r="31" spans="1:60" ht="12.75" customHeight="1">
      <c r="A31" s="157">
        <f>IF('СПИСОК КЛАССА'!I27=1,1,0)</f>
        <v>0</v>
      </c>
      <c r="B31" s="195">
        <v>16</v>
      </c>
      <c r="C31" s="234">
        <f>IF(NOT(ISBLANK('СПИСОК КЛАССА'!B27)),'СПИСОК КЛАССА'!B27,"")</f>
        <v>16</v>
      </c>
      <c r="D31" s="163">
        <f>IF(NOT(ISBLANK('СПИСОК КЛАССА'!C27)),IF(NOT(ISBLANK('СПИСОК КЛАССА'!I27)),'СПИСОК КЛАССА'!C27,"УЧЕНИК НЕ ВЫПОЛНЯЛ РАБОТУ"),"")</f>
      </c>
      <c r="E31" s="245">
        <f>IF(NOT(ISBLANK('СПИСОК КЛАССА'!I27)),IF(NOT(ISBLANK('СПИСОК КЛАССА'!I27)),'СПИСОК КЛАССА'!I27,"УЧЕНИК НЕ ВЫПОЛНЯЛ РАБОТУ"),"")</f>
        <v>2</v>
      </c>
      <c r="F31" s="159">
        <f>IF((ISBLANK($D31)),"",IF($E31=1,Вариант1!F31,IF(Класс!$E31=2,Вариант2!F31,IF(Класс!$E31=3,Вариант3!F31,IF($E31=4,Вариант4!F31,"")))))</f>
        <v>1</v>
      </c>
      <c r="G31" s="159">
        <f>IF((ISBLANK($D31)),"",IF($E31=1,Вариант1!G31,IF(Класс!$E31=2,Вариант2!G31,IF(Класс!$E31=3,Вариант3!G31,IF($E31=4,Вариант4!G31,"")))))</f>
        <v>1</v>
      </c>
      <c r="H31" s="159">
        <f>IF((ISBLANK($D31)),"",IF($E31=1,Вариант1!H31,IF(Класс!$E31=2,Вариант2!H31,IF(Класс!$E31=3,Вариант3!H31,IF($E31=4,Вариант4!H31,"")))))</f>
        <v>2</v>
      </c>
      <c r="I31" s="159">
        <f>IF((ISBLANK($D31)),"",IF($E31=1,Вариант1!I31,IF(Класс!$E31=2,Вариант2!I31,IF(Класс!$E31=3,Вариант3!I31,IF($E31=4,Вариант4!I31,"")))))</f>
        <v>1</v>
      </c>
      <c r="J31" s="159">
        <f>IF((ISBLANK($D31)),"",IF($E31=1,Вариант1!J31,IF(Класс!$E31=2,Вариант2!J31,IF(Класс!$E31=3,Вариант3!J31,IF($E31=4,Вариант4!J31,"")))))</f>
        <v>1</v>
      </c>
      <c r="K31" s="159">
        <f>IF((ISBLANK($D31)),"",IF($E31=1,Вариант1!K31,IF(Класс!$E31=2,Вариант2!K31,IF(Класс!$E31=3,Вариант3!K31,IF($E31=4,Вариант4!K31,"")))))</f>
        <v>1</v>
      </c>
      <c r="L31" s="159">
        <f>IF((ISBLANK($D31)),"",IF($E31=1,Вариант1!L31,IF(Класс!$E31=2,Вариант2!L31,IF(Класс!$E31=3,Вариант3!L31,IF($E31=4,Вариант4!L31,"")))))</f>
        <v>1</v>
      </c>
      <c r="M31" s="159">
        <f>IF((ISBLANK($D31)),"",IF($E31=1,Вариант1!M31,IF(Класс!$E31=2,Вариант2!M31,IF(Класс!$E31=3,Вариант3!M31,IF($E31=4,Вариант4!M31,"")))))</f>
        <v>1</v>
      </c>
      <c r="N31" s="159">
        <f>IF((ISBLANK($D31)),"",IF($E31=1,Вариант1!N31,IF(Класс!$E31=2,Вариант2!N31,IF(Класс!$E31=3,Вариант3!N31,IF($E31=4,Вариант4!N31,"")))))</f>
        <v>1</v>
      </c>
      <c r="O31" s="159">
        <f>IF((ISBLANK($D31)),"",IF($E31=1,Вариант1!O31,IF(Класс!$E31=2,Вариант2!O31,IF(Класс!$E31=3,Вариант3!O31,IF($E31=4,Вариант4!O31,"")))))</f>
        <v>1</v>
      </c>
      <c r="P31" s="159">
        <f>IF((ISBLANK($D31)),"",IF($E31=1,Вариант1!P31,IF(Класс!$E31=2,Вариант2!P31,IF(Класс!$E31=3,Вариант3!P31,IF($E31=4,Вариант4!P31,"")))))</f>
        <v>1</v>
      </c>
      <c r="Q31" s="159">
        <f>IF((ISBLANK($D31)),"",IF($E31=1,Вариант1!Q31,IF(Класс!$E31=2,Вариант2!Q31,IF(Класс!$E31=3,Вариант3!Q31,IF($E31=4,Вариант4!Q31,"")))))</f>
        <v>0</v>
      </c>
      <c r="R31" s="159">
        <f>IF((ISBLANK($D31)),"",IF($E31=1,Вариант1!R31,IF(Класс!$E31=2,Вариант2!R31,IF(Класс!$E31=3,Вариант3!R31,IF($E31=4,Вариант4!R31,"")))))</f>
        <v>1</v>
      </c>
      <c r="S31" s="159">
        <f>IF((ISBLANK($D31)),"",IF($E31=1,Вариант1!S31,IF(Класс!$E31=2,Вариант2!S31,IF(Класс!$E31=3,Вариант3!S31,IF($E31=4,Вариант4!S31,"")))))</f>
        <v>1</v>
      </c>
      <c r="T31" s="159">
        <f>IF((ISBLANK($D31)),"",IF($E31=1,Вариант1!T31,IF(Класс!$E31=2,Вариант2!T31,IF(Класс!$E31=3,Вариант3!T31,IF($E31=4,Вариант4!T31,"")))))</f>
        <v>1</v>
      </c>
      <c r="U31" s="159">
        <f>IF((ISBLANK($D31)),"",IF($E31=1,Вариант1!U31,IF(Класс!$E31=2,Вариант2!U31,IF(Класс!$E31=3,Вариант3!U31,IF($E31=4,Вариант4!U31,"")))))</f>
        <v>1</v>
      </c>
      <c r="V31" s="159">
        <f>IF((ISBLANK($D31)),"",IF($E31=1,Вариант1!V31,IF(Класс!$E31=2,Вариант2!V31,IF(Класс!$E31=3,Вариант3!V31,IF($E31=4,Вариант4!V31,"")))))</f>
        <v>1</v>
      </c>
      <c r="W31" s="159">
        <f>IF((ISBLANK($D31)),"",IF($E31=1,Вариант1!W31,IF(Класс!$E31=2,Вариант2!W31,IF(Класс!$E31=3,Вариант3!W31,IF($E31=4,Вариант4!W31,"")))))</f>
        <v>1</v>
      </c>
      <c r="X31" s="159">
        <f>IF((ISBLANK($D31)),"",IF($E31=1,Вариант1!X31,IF(Класс!$E31=2,Вариант2!X31,IF(Класс!$E31=3,Вариант3!X31,IF($E31=4,Вариант4!X31,"")))))</f>
        <v>1</v>
      </c>
      <c r="Y31" s="159">
        <f>IF((ISBLANK($D31)),"",IF($E31=1,Вариант1!Y31,IF(Класс!$E31=2,Вариант2!Y31,IF(Класс!$E31=3,Вариант3!Y31,IF($E31=4,Вариант4!Y31,"")))))</f>
        <v>1</v>
      </c>
      <c r="Z31" s="159">
        <f>IF((ISBLANK($D31)),"",IF($E31=1,Вариант1!Z31,IF(Класс!$E31=2,Вариант2!Z31,IF(Класс!$E31=3,Вариант3!Z31,IF($E31=4,Вариант4!Z31,"")))))</f>
        <v>1</v>
      </c>
      <c r="AA31" s="159">
        <f>IF((ISBLANK($D31)),"",IF($E31=1,Вариант1!AA31,IF(Класс!$E31=2,Вариант2!AA31,IF(Класс!$E31=3,Вариант3!AA31,IF($E31=4,Вариант4!AA31,"")))))</f>
        <v>1</v>
      </c>
      <c r="AB31" s="181">
        <f t="shared" si="9"/>
        <v>22</v>
      </c>
      <c r="AC31" s="182">
        <f t="shared" si="3"/>
        <v>0.8148148148148148</v>
      </c>
      <c r="AD31" s="244">
        <f t="shared" si="4"/>
        <v>14</v>
      </c>
      <c r="AE31" s="225">
        <f t="shared" si="5"/>
        <v>0.875</v>
      </c>
      <c r="AF31" s="181">
        <f t="shared" si="6"/>
        <v>8</v>
      </c>
      <c r="AG31" s="225">
        <f t="shared" si="7"/>
        <v>0.7272727272727273</v>
      </c>
      <c r="AH31" s="226">
        <f>SUM($AC$16:$AC$55)/(Вариант1!$A$15+Вариант2!$A$15+Вариант3!$A$15+Вариант4!$A$15)</f>
        <v>0.8229085729085729</v>
      </c>
      <c r="AI31" s="227" t="str">
        <f t="shared" si="8"/>
        <v>Повышенный</v>
      </c>
      <c r="AJ31" s="98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</row>
    <row r="32" spans="1:60" ht="12.75" customHeight="1">
      <c r="A32" s="157">
        <f>IF('СПИСОК КЛАССА'!I28=1,1,0)</f>
        <v>0</v>
      </c>
      <c r="B32" s="195">
        <v>17</v>
      </c>
      <c r="C32" s="234">
        <f>IF(NOT(ISBLANK('СПИСОК КЛАССА'!B28)),'СПИСОК КЛАССА'!B28,"")</f>
        <v>17</v>
      </c>
      <c r="D32" s="163">
        <f>IF(NOT(ISBLANK('СПИСОК КЛАССА'!C28)),IF(NOT(ISBLANK('СПИСОК КЛАССА'!I28)),'СПИСОК КЛАССА'!C28,"УЧЕНИК НЕ ВЫПОЛНЯЛ РАБОТУ"),"")</f>
      </c>
      <c r="E32" s="245">
        <f>IF(NOT(ISBLANK('СПИСОК КЛАССА'!I28)),IF(NOT(ISBLANK('СПИСОК КЛАССА'!I28)),'СПИСОК КЛАССА'!I28,"УЧЕНИК НЕ ВЫПОЛНЯЛ РАБОТУ"),"")</f>
        <v>4</v>
      </c>
      <c r="F32" s="159">
        <f>IF((ISBLANK($D32)),"",IF($E32=1,Вариант1!F32,IF(Класс!$E32=2,Вариант2!F32,IF(Класс!$E32=3,Вариант3!F32,IF($E32=4,Вариант4!F32,"")))))</f>
        <v>1</v>
      </c>
      <c r="G32" s="159">
        <f>IF((ISBLANK($D32)),"",IF($E32=1,Вариант1!G32,IF(Класс!$E32=2,Вариант2!G32,IF(Класс!$E32=3,Вариант3!G32,IF($E32=4,Вариант4!G32,"")))))</f>
        <v>1</v>
      </c>
      <c r="H32" s="159">
        <f>IF((ISBLANK($D32)),"",IF($E32=1,Вариант1!H32,IF(Класс!$E32=2,Вариант2!H32,IF(Класс!$E32=3,Вариант3!H32,IF($E32=4,Вариант4!H32,"")))))</f>
        <v>2</v>
      </c>
      <c r="I32" s="159">
        <f>IF((ISBLANK($D32)),"",IF($E32=1,Вариант1!I32,IF(Класс!$E32=2,Вариант2!I32,IF(Класс!$E32=3,Вариант3!I32,IF($E32=4,Вариант4!I32,"")))))</f>
        <v>1</v>
      </c>
      <c r="J32" s="159">
        <f>IF((ISBLANK($D32)),"",IF($E32=1,Вариант1!J32,IF(Класс!$E32=2,Вариант2!J32,IF(Класс!$E32=3,Вариант3!J32,IF($E32=4,Вариант4!J32,"")))))</f>
        <v>1</v>
      </c>
      <c r="K32" s="159">
        <f>IF((ISBLANK($D32)),"",IF($E32=1,Вариант1!K32,IF(Класс!$E32=2,Вариант2!K32,IF(Класс!$E32=3,Вариант3!K32,IF($E32=4,Вариант4!K32,"")))))</f>
        <v>2</v>
      </c>
      <c r="L32" s="159">
        <f>IF((ISBLANK($D32)),"",IF($E32=1,Вариант1!L32,IF(Класс!$E32=2,Вариант2!L32,IF(Класс!$E32=3,Вариант3!L32,IF($E32=4,Вариант4!L32,"")))))</f>
        <v>1</v>
      </c>
      <c r="M32" s="159">
        <f>IF((ISBLANK($D32)),"",IF($E32=1,Вариант1!M32,IF(Класс!$E32=2,Вариант2!M32,IF(Класс!$E32=3,Вариант3!M32,IF($E32=4,Вариант4!M32,"")))))</f>
        <v>1</v>
      </c>
      <c r="N32" s="159">
        <f>IF((ISBLANK($D32)),"",IF($E32=1,Вариант1!N32,IF(Класс!$E32=2,Вариант2!N32,IF(Класс!$E32=3,Вариант3!N32,IF($E32=4,Вариант4!N32,"")))))</f>
        <v>1</v>
      </c>
      <c r="O32" s="159">
        <f>IF((ISBLANK($D32)),"",IF($E32=1,Вариант1!O32,IF(Класс!$E32=2,Вариант2!O32,IF(Класс!$E32=3,Вариант3!O32,IF($E32=4,Вариант4!O32,"")))))</f>
        <v>1</v>
      </c>
      <c r="P32" s="159">
        <f>IF((ISBLANK($D32)),"",IF($E32=1,Вариант1!P32,IF(Класс!$E32=2,Вариант2!P32,IF(Класс!$E32=3,Вариант3!P32,IF($E32=4,Вариант4!P32,"")))))</f>
        <v>1</v>
      </c>
      <c r="Q32" s="159">
        <f>IF((ISBLANK($D32)),"",IF($E32=1,Вариант1!Q32,IF(Класс!$E32=2,Вариант2!Q32,IF(Класс!$E32=3,Вариант3!Q32,IF($E32=4,Вариант4!Q32,"")))))</f>
        <v>1</v>
      </c>
      <c r="R32" s="159">
        <f>IF((ISBLANK($D32)),"",IF($E32=1,Вариант1!R32,IF(Класс!$E32=2,Вариант2!R32,IF(Класс!$E32=3,Вариант3!R32,IF($E32=4,Вариант4!R32,"")))))</f>
        <v>1</v>
      </c>
      <c r="S32" s="159">
        <f>IF((ISBLANK($D32)),"",IF($E32=1,Вариант1!S32,IF(Класс!$E32=2,Вариант2!S32,IF(Класс!$E32=3,Вариант3!S32,IF($E32=4,Вариант4!S32,"")))))</f>
        <v>1</v>
      </c>
      <c r="T32" s="159">
        <f>IF((ISBLANK($D32)),"",IF($E32=1,Вариант1!T32,IF(Класс!$E32=2,Вариант2!T32,IF(Класс!$E32=3,Вариант3!T32,IF($E32=4,Вариант4!T32,"")))))</f>
        <v>1</v>
      </c>
      <c r="U32" s="159">
        <f>IF((ISBLANK($D32)),"",IF($E32=1,Вариант1!U32,IF(Класс!$E32=2,Вариант2!U32,IF(Класс!$E32=3,Вариант3!U32,IF($E32=4,Вариант4!U32,"")))))</f>
        <v>2</v>
      </c>
      <c r="V32" s="159">
        <f>IF((ISBLANK($D32)),"",IF($E32=1,Вариант1!V32,IF(Класс!$E32=2,Вариант2!V32,IF(Класс!$E32=3,Вариант3!V32,IF($E32=4,Вариант4!V32,"")))))</f>
        <v>1</v>
      </c>
      <c r="W32" s="159">
        <f>IF((ISBLANK($D32)),"",IF($E32=1,Вариант1!W32,IF(Класс!$E32=2,Вариант2!W32,IF(Класс!$E32=3,Вариант3!W32,IF($E32=4,Вариант4!W32,"")))))</f>
        <v>1</v>
      </c>
      <c r="X32" s="159">
        <f>IF((ISBLANK($D32)),"",IF($E32=1,Вариант1!X32,IF(Класс!$E32=2,Вариант2!X32,IF(Класс!$E32=3,Вариант3!X32,IF($E32=4,Вариант4!X32,"")))))</f>
        <v>1</v>
      </c>
      <c r="Y32" s="159">
        <f>IF((ISBLANK($D32)),"",IF($E32=1,Вариант1!Y32,IF(Класс!$E32=2,Вариант2!Y32,IF(Класс!$E32=3,Вариант3!Y32,IF($E32=4,Вариант4!Y32,"")))))</f>
        <v>1</v>
      </c>
      <c r="Z32" s="159">
        <f>IF((ISBLANK($D32)),"",IF($E32=1,Вариант1!Z32,IF(Класс!$E32=2,Вариант2!Z32,IF(Класс!$E32=3,Вариант3!Z32,IF($E32=4,Вариант4!Z32,"")))))</f>
        <v>1</v>
      </c>
      <c r="AA32" s="159">
        <f>IF((ISBLANK($D32)),"",IF($E32=1,Вариант1!AA32,IF(Класс!$E32=2,Вариант2!AA32,IF(Класс!$E32=3,Вариант3!AA32,IF($E32=4,Вариант4!AA32,"")))))</f>
        <v>2</v>
      </c>
      <c r="AB32" s="181">
        <f t="shared" si="9"/>
        <v>26</v>
      </c>
      <c r="AC32" s="182">
        <f t="shared" si="3"/>
        <v>0.9629629629629629</v>
      </c>
      <c r="AD32" s="244">
        <f t="shared" si="4"/>
        <v>16</v>
      </c>
      <c r="AE32" s="225">
        <f t="shared" si="5"/>
        <v>1</v>
      </c>
      <c r="AF32" s="181">
        <f t="shared" si="6"/>
        <v>10</v>
      </c>
      <c r="AG32" s="225">
        <f t="shared" si="7"/>
        <v>0.9090909090909091</v>
      </c>
      <c r="AH32" s="226">
        <f>SUM($AC$16:$AC$55)/(Вариант1!$A$15+Вариант2!$A$15+Вариант3!$A$15+Вариант4!$A$15)</f>
        <v>0.8229085729085729</v>
      </c>
      <c r="AI32" s="227" t="str">
        <f t="shared" si="8"/>
        <v>Высокий</v>
      </c>
      <c r="AJ32" s="98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</row>
    <row r="33" spans="1:60" ht="12.75" customHeight="1">
      <c r="A33" s="157">
        <f>IF('СПИСОК КЛАССА'!I29=1,1,0)</f>
        <v>0</v>
      </c>
      <c r="B33" s="195">
        <v>18</v>
      </c>
      <c r="C33" s="234">
        <f>IF(NOT(ISBLANK('СПИСОК КЛАССА'!B29)),'СПИСОК КЛАССА'!B29,"")</f>
        <v>18</v>
      </c>
      <c r="D33" s="163">
        <f>IF(NOT(ISBLANK('СПИСОК КЛАССА'!C29)),IF(NOT(ISBLANK('СПИСОК КЛАССА'!I29)),'СПИСОК КЛАССА'!C29,"УЧЕНИК НЕ ВЫПОЛНЯЛ РАБОТУ"),"")</f>
      </c>
      <c r="E33" s="245">
        <f>IF(NOT(ISBLANK('СПИСОК КЛАССА'!I29)),IF(NOT(ISBLANK('СПИСОК КЛАССА'!I29)),'СПИСОК КЛАССА'!I29,"УЧЕНИК НЕ ВЫПОЛНЯЛ РАБОТУ"),"")</f>
        <v>2</v>
      </c>
      <c r="F33" s="159">
        <f>IF((ISBLANK($D33)),"",IF($E33=1,Вариант1!F33,IF(Класс!$E33=2,Вариант2!F33,IF(Класс!$E33=3,Вариант3!F33,IF($E33=4,Вариант4!F33,"")))))</f>
        <v>1</v>
      </c>
      <c r="G33" s="159">
        <f>IF((ISBLANK($D33)),"",IF($E33=1,Вариант1!G33,IF(Класс!$E33=2,Вариант2!G33,IF(Класс!$E33=3,Вариант3!G33,IF($E33=4,Вариант4!G33,"")))))</f>
        <v>1</v>
      </c>
      <c r="H33" s="159">
        <f>IF((ISBLANK($D33)),"",IF($E33=1,Вариант1!H33,IF(Класс!$E33=2,Вариант2!H33,IF(Класс!$E33=3,Вариант3!H33,IF($E33=4,Вариант4!H33,"")))))</f>
        <v>2</v>
      </c>
      <c r="I33" s="159">
        <f>IF((ISBLANK($D33)),"",IF($E33=1,Вариант1!I33,IF(Класс!$E33=2,Вариант2!I33,IF(Класс!$E33=3,Вариант3!I33,IF($E33=4,Вариант4!I33,"")))))</f>
        <v>1</v>
      </c>
      <c r="J33" s="159">
        <f>IF((ISBLANK($D33)),"",IF($E33=1,Вариант1!J33,IF(Класс!$E33=2,Вариант2!J33,IF(Класс!$E33=3,Вариант3!J33,IF($E33=4,Вариант4!J33,"")))))</f>
        <v>1</v>
      </c>
      <c r="K33" s="159">
        <f>IF((ISBLANK($D33)),"",IF($E33=1,Вариант1!K33,IF(Класс!$E33=2,Вариант2!K33,IF(Класс!$E33=3,Вариант3!K33,IF($E33=4,Вариант4!K33,"")))))</f>
        <v>2</v>
      </c>
      <c r="L33" s="159">
        <f>IF((ISBLANK($D33)),"",IF($E33=1,Вариант1!L33,IF(Класс!$E33=2,Вариант2!L33,IF(Класс!$E33=3,Вариант3!L33,IF($E33=4,Вариант4!L33,"")))))</f>
        <v>1</v>
      </c>
      <c r="M33" s="159">
        <f>IF((ISBLANK($D33)),"",IF($E33=1,Вариант1!M33,IF(Класс!$E33=2,Вариант2!M33,IF(Класс!$E33=3,Вариант3!M33,IF($E33=4,Вариант4!M33,"")))))</f>
        <v>1</v>
      </c>
      <c r="N33" s="159">
        <f>IF((ISBLANK($D33)),"",IF($E33=1,Вариант1!N33,IF(Класс!$E33=2,Вариант2!N33,IF(Класс!$E33=3,Вариант3!N33,IF($E33=4,Вариант4!N33,"")))))</f>
        <v>1</v>
      </c>
      <c r="O33" s="159">
        <f>IF((ISBLANK($D33)),"",IF($E33=1,Вариант1!O33,IF(Класс!$E33=2,Вариант2!O33,IF(Класс!$E33=3,Вариант3!O33,IF($E33=4,Вариант4!O33,"")))))</f>
        <v>1</v>
      </c>
      <c r="P33" s="159">
        <f>IF((ISBLANK($D33)),"",IF($E33=1,Вариант1!P33,IF(Класс!$E33=2,Вариант2!P33,IF(Класс!$E33=3,Вариант3!P33,IF($E33=4,Вариант4!P33,"")))))</f>
        <v>1</v>
      </c>
      <c r="Q33" s="159">
        <f>IF((ISBLANK($D33)),"",IF($E33=1,Вариант1!Q33,IF(Класс!$E33=2,Вариант2!Q33,IF(Класс!$E33=3,Вариант3!Q33,IF($E33=4,Вариант4!Q33,"")))))</f>
        <v>1</v>
      </c>
      <c r="R33" s="159">
        <f>IF((ISBLANK($D33)),"",IF($E33=1,Вариант1!R33,IF(Класс!$E33=2,Вариант2!R33,IF(Класс!$E33=3,Вариант3!R33,IF($E33=4,Вариант4!R33,"")))))</f>
        <v>1</v>
      </c>
      <c r="S33" s="159">
        <f>IF((ISBLANK($D33)),"",IF($E33=1,Вариант1!S33,IF(Класс!$E33=2,Вариант2!S33,IF(Класс!$E33=3,Вариант3!S33,IF($E33=4,Вариант4!S33,"")))))</f>
        <v>1</v>
      </c>
      <c r="T33" s="159">
        <f>IF((ISBLANK($D33)),"",IF($E33=1,Вариант1!T33,IF(Класс!$E33=2,Вариант2!T33,IF(Класс!$E33=3,Вариант3!T33,IF($E33=4,Вариант4!T33,"")))))</f>
        <v>1</v>
      </c>
      <c r="U33" s="159">
        <f>IF((ISBLANK($D33)),"",IF($E33=1,Вариант1!U33,IF(Класс!$E33=2,Вариант2!U33,IF(Класс!$E33=3,Вариант3!U33,IF($E33=4,Вариант4!U33,"")))))</f>
        <v>1</v>
      </c>
      <c r="V33" s="159">
        <f>IF((ISBLANK($D33)),"",IF($E33=1,Вариант1!V33,IF(Класс!$E33=2,Вариант2!V33,IF(Класс!$E33=3,Вариант3!V33,IF($E33=4,Вариант4!V33,"")))))</f>
        <v>1</v>
      </c>
      <c r="W33" s="159">
        <f>IF((ISBLANK($D33)),"",IF($E33=1,Вариант1!W33,IF(Класс!$E33=2,Вариант2!W33,IF(Класс!$E33=3,Вариант3!W33,IF($E33=4,Вариант4!W33,"")))))</f>
        <v>0</v>
      </c>
      <c r="X33" s="159">
        <f>IF((ISBLANK($D33)),"",IF($E33=1,Вариант1!X33,IF(Класс!$E33=2,Вариант2!X33,IF(Класс!$E33=3,Вариант3!X33,IF($E33=4,Вариант4!X33,"")))))</f>
        <v>1</v>
      </c>
      <c r="Y33" s="159">
        <f>IF((ISBLANK($D33)),"",IF($E33=1,Вариант1!Y33,IF(Класс!$E33=2,Вариант2!Y33,IF(Класс!$E33=3,Вариант3!Y33,IF($E33=4,Вариант4!Y33,"")))))</f>
        <v>1</v>
      </c>
      <c r="Z33" s="159">
        <f>IF((ISBLANK($D33)),"",IF($E33=1,Вариант1!Z33,IF(Класс!$E33=2,Вариант2!Z33,IF(Класс!$E33=3,Вариант3!Z33,IF($E33=4,Вариант4!Z33,"")))))</f>
        <v>1</v>
      </c>
      <c r="AA33" s="159">
        <f>IF((ISBLANK($D33)),"",IF($E33=1,Вариант1!AA33,IF(Класс!$E33=2,Вариант2!AA33,IF(Класс!$E33=3,Вариант3!AA33,IF($E33=4,Вариант4!AA33,"")))))</f>
        <v>0</v>
      </c>
      <c r="AB33" s="181">
        <f t="shared" si="9"/>
        <v>22</v>
      </c>
      <c r="AC33" s="182">
        <f t="shared" si="3"/>
        <v>0.8148148148148148</v>
      </c>
      <c r="AD33" s="244">
        <f t="shared" si="4"/>
        <v>15</v>
      </c>
      <c r="AE33" s="225">
        <f t="shared" si="5"/>
        <v>0.9375</v>
      </c>
      <c r="AF33" s="181">
        <f t="shared" si="6"/>
        <v>7</v>
      </c>
      <c r="AG33" s="225">
        <f t="shared" si="7"/>
        <v>0.6363636363636364</v>
      </c>
      <c r="AH33" s="226">
        <f>SUM($AC$16:$AC$55)/(Вариант1!$A$15+Вариант2!$A$15+Вариант3!$A$15+Вариант4!$A$15)</f>
        <v>0.8229085729085729</v>
      </c>
      <c r="AI33" s="227" t="str">
        <f t="shared" si="8"/>
        <v>Повышенный</v>
      </c>
      <c r="AJ33" s="98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</row>
    <row r="34" spans="1:60" ht="12.75" customHeight="1">
      <c r="A34" s="157">
        <f>IF('СПИСОК КЛАССА'!I30=1,1,0)</f>
        <v>1</v>
      </c>
      <c r="B34" s="195">
        <v>19</v>
      </c>
      <c r="C34" s="234">
        <f>IF(NOT(ISBLANK('СПИСОК КЛАССА'!B30)),'СПИСОК КЛАССА'!B30,"")</f>
        <v>19</v>
      </c>
      <c r="D34" s="163">
        <f>IF(NOT(ISBLANK('СПИСОК КЛАССА'!C30)),IF(NOT(ISBLANK('СПИСОК КЛАССА'!I30)),'СПИСОК КЛАССА'!C30,"УЧЕНИК НЕ ВЫПОЛНЯЛ РАБОТУ"),"")</f>
      </c>
      <c r="E34" s="245">
        <f>IF(NOT(ISBLANK('СПИСОК КЛАССА'!I30)),IF(NOT(ISBLANK('СПИСОК КЛАССА'!I30)),'СПИСОК КЛАССА'!I30,"УЧЕНИК НЕ ВЫПОЛНЯЛ РАБОТУ"),"")</f>
        <v>1</v>
      </c>
      <c r="F34" s="159">
        <f>IF((ISBLANK($D34)),"",IF($E34=1,Вариант1!F34,IF(Класс!$E34=2,Вариант2!F34,IF(Класс!$E34=3,Вариант3!F34,IF($E34=4,Вариант4!F34,"")))))</f>
        <v>1</v>
      </c>
      <c r="G34" s="159">
        <f>IF((ISBLANK($D34)),"",IF($E34=1,Вариант1!G34,IF(Класс!$E34=2,Вариант2!G34,IF(Класс!$E34=3,Вариант3!G34,IF($E34=4,Вариант4!G34,"")))))</f>
        <v>1</v>
      </c>
      <c r="H34" s="159">
        <f>IF((ISBLANK($D34)),"",IF($E34=1,Вариант1!H34,IF(Класс!$E34=2,Вариант2!H34,IF(Класс!$E34=3,Вариант3!H34,IF($E34=4,Вариант4!H34,"")))))</f>
        <v>2</v>
      </c>
      <c r="I34" s="159">
        <f>IF((ISBLANK($D34)),"",IF($E34=1,Вариант1!I34,IF(Класс!$E34=2,Вариант2!I34,IF(Класс!$E34=3,Вариант3!I34,IF($E34=4,Вариант4!I34,"")))))</f>
        <v>1</v>
      </c>
      <c r="J34" s="159">
        <f>IF((ISBLANK($D34)),"",IF($E34=1,Вариант1!J34,IF(Класс!$E34=2,Вариант2!J34,IF(Класс!$E34=3,Вариант3!J34,IF($E34=4,Вариант4!J34,"")))))</f>
        <v>1</v>
      </c>
      <c r="K34" s="159">
        <f>IF((ISBLANK($D34)),"",IF($E34=1,Вариант1!K34,IF(Класс!$E34=2,Вариант2!K34,IF(Класс!$E34=3,Вариант3!K34,IF($E34=4,Вариант4!K34,"")))))</f>
        <v>2</v>
      </c>
      <c r="L34" s="159">
        <f>IF((ISBLANK($D34)),"",IF($E34=1,Вариант1!L34,IF(Класс!$E34=2,Вариант2!L34,IF(Класс!$E34=3,Вариант3!L34,IF($E34=4,Вариант4!L34,"")))))</f>
        <v>1</v>
      </c>
      <c r="M34" s="159">
        <f>IF((ISBLANK($D34)),"",IF($E34=1,Вариант1!M34,IF(Класс!$E34=2,Вариант2!M34,IF(Класс!$E34=3,Вариант3!M34,IF($E34=4,Вариант4!M34,"")))))</f>
        <v>1</v>
      </c>
      <c r="N34" s="159">
        <f>IF((ISBLANK($D34)),"",IF($E34=1,Вариант1!N34,IF(Класс!$E34=2,Вариант2!N34,IF(Класс!$E34=3,Вариант3!N34,IF($E34=4,Вариант4!N34,"")))))</f>
        <v>1</v>
      </c>
      <c r="O34" s="159">
        <f>IF((ISBLANK($D34)),"",IF($E34=1,Вариант1!O34,IF(Класс!$E34=2,Вариант2!O34,IF(Класс!$E34=3,Вариант3!O34,IF($E34=4,Вариант4!O34,"")))))</f>
        <v>1</v>
      </c>
      <c r="P34" s="159">
        <f>IF((ISBLANK($D34)),"",IF($E34=1,Вариант1!P34,IF(Класс!$E34=2,Вариант2!P34,IF(Класс!$E34=3,Вариант3!P34,IF($E34=4,Вариант4!P34,"")))))</f>
        <v>1</v>
      </c>
      <c r="Q34" s="159">
        <f>IF((ISBLANK($D34)),"",IF($E34=1,Вариант1!Q34,IF(Класс!$E34=2,Вариант2!Q34,IF(Класс!$E34=3,Вариант3!Q34,IF($E34=4,Вариант4!Q34,"")))))</f>
        <v>1</v>
      </c>
      <c r="R34" s="159">
        <f>IF((ISBLANK($D34)),"",IF($E34=1,Вариант1!R34,IF(Класс!$E34=2,Вариант2!R34,IF(Класс!$E34=3,Вариант3!R34,IF($E34=4,Вариант4!R34,"")))))</f>
        <v>0</v>
      </c>
      <c r="S34" s="159">
        <f>IF((ISBLANK($D34)),"",IF($E34=1,Вариант1!S34,IF(Класс!$E34=2,Вариант2!S34,IF(Класс!$E34=3,Вариант3!S34,IF($E34=4,Вариант4!S34,"")))))</f>
        <v>1</v>
      </c>
      <c r="T34" s="159">
        <f>IF((ISBLANK($D34)),"",IF($E34=1,Вариант1!T34,IF(Класс!$E34=2,Вариант2!T34,IF(Класс!$E34=3,Вариант3!T34,IF($E34=4,Вариант4!T34,"")))))</f>
        <v>1</v>
      </c>
      <c r="U34" s="159">
        <f>IF((ISBLANK($D34)),"",IF($E34=1,Вариант1!U34,IF(Класс!$E34=2,Вариант2!U34,IF(Класс!$E34=3,Вариант3!U34,IF($E34=4,Вариант4!U34,"")))))</f>
        <v>1</v>
      </c>
      <c r="V34" s="159">
        <f>IF((ISBLANK($D34)),"",IF($E34=1,Вариант1!V34,IF(Класс!$E34=2,Вариант2!V34,IF(Класс!$E34=3,Вариант3!V34,IF($E34=4,Вариант4!V34,"")))))</f>
        <v>1</v>
      </c>
      <c r="W34" s="159">
        <f>IF((ISBLANK($D34)),"",IF($E34=1,Вариант1!W34,IF(Класс!$E34=2,Вариант2!W34,IF(Класс!$E34=3,Вариант3!W34,IF($E34=4,Вариант4!W34,"")))))</f>
        <v>1</v>
      </c>
      <c r="X34" s="159">
        <f>IF((ISBLANK($D34)),"",IF($E34=1,Вариант1!X34,IF(Класс!$E34=2,Вариант2!X34,IF(Класс!$E34=3,Вариант3!X34,IF($E34=4,Вариант4!X34,"")))))</f>
        <v>2</v>
      </c>
      <c r="Y34" s="159">
        <f>IF((ISBLANK($D34)),"",IF($E34=1,Вариант1!Y34,IF(Класс!$E34=2,Вариант2!Y34,IF(Класс!$E34=3,Вариант3!Y34,IF($E34=4,Вариант4!Y34,"")))))</f>
        <v>1</v>
      </c>
      <c r="Z34" s="159">
        <f>IF((ISBLANK($D34)),"",IF($E34=1,Вариант1!Z34,IF(Класс!$E34=2,Вариант2!Z34,IF(Класс!$E34=3,Вариант3!Z34,IF($E34=4,Вариант4!Z34,"")))))</f>
        <v>1</v>
      </c>
      <c r="AA34" s="159">
        <f>IF((ISBLANK($D34)),"",IF($E34=1,Вариант1!AA34,IF(Класс!$E34=2,Вариант2!AA34,IF(Класс!$E34=3,Вариант3!AA34,IF($E34=4,Вариант4!AA34,"")))))</f>
        <v>1</v>
      </c>
      <c r="AB34" s="181">
        <f t="shared" si="9"/>
        <v>24</v>
      </c>
      <c r="AC34" s="182">
        <f t="shared" si="3"/>
        <v>0.9230769230769231</v>
      </c>
      <c r="AD34" s="244">
        <f t="shared" si="4"/>
        <v>15</v>
      </c>
      <c r="AE34" s="225">
        <f t="shared" si="5"/>
        <v>1</v>
      </c>
      <c r="AF34" s="181">
        <f t="shared" si="6"/>
        <v>9</v>
      </c>
      <c r="AG34" s="225">
        <f t="shared" si="7"/>
        <v>0.8181818181818182</v>
      </c>
      <c r="AH34" s="226">
        <f>SUM($AC$16:$AC$55)/(Вариант1!$A$15+Вариант2!$A$15+Вариант3!$A$15+Вариант4!$A$15)</f>
        <v>0.8229085729085729</v>
      </c>
      <c r="AI34" s="227" t="str">
        <f t="shared" si="8"/>
        <v>Высокий</v>
      </c>
      <c r="AJ34" s="98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</row>
    <row r="35" spans="1:60" ht="12.75" customHeight="1">
      <c r="A35" s="157">
        <f>IF('СПИСОК КЛАССА'!I31=1,1,0)</f>
        <v>0</v>
      </c>
      <c r="B35" s="195">
        <v>20</v>
      </c>
      <c r="C35" s="234">
        <f>IF(NOT(ISBLANK('СПИСОК КЛАССА'!B31)),'СПИСОК КЛАССА'!B31,"")</f>
        <v>20</v>
      </c>
      <c r="D35" s="163">
        <f>IF(NOT(ISBLANK('СПИСОК КЛАССА'!C31)),IF(NOT(ISBLANK('СПИСОК КЛАССА'!I31)),'СПИСОК КЛАССА'!C31,"УЧЕНИК НЕ ВЫПОЛНЯЛ РАБОТУ"),"")</f>
      </c>
      <c r="E35" s="245">
        <f>IF(NOT(ISBLANK('СПИСОК КЛАССА'!I31)),IF(NOT(ISBLANK('СПИСОК КЛАССА'!I31)),'СПИСОК КЛАССА'!I31,"УЧЕНИК НЕ ВЫПОЛНЯЛ РАБОТУ"),"")</f>
        <v>3</v>
      </c>
      <c r="F35" s="159">
        <f>IF((ISBLANK($D35)),"",IF($E35=1,Вариант1!F35,IF(Класс!$E35=2,Вариант2!F35,IF(Класс!$E35=3,Вариант3!F35,IF($E35=4,Вариант4!F35,"")))))</f>
        <v>1</v>
      </c>
      <c r="G35" s="159">
        <f>IF((ISBLANK($D35)),"",IF($E35=1,Вариант1!G35,IF(Класс!$E35=2,Вариант2!G35,IF(Класс!$E35=3,Вариант3!G35,IF($E35=4,Вариант4!G35,"")))))</f>
        <v>1</v>
      </c>
      <c r="H35" s="159">
        <f>IF((ISBLANK($D35)),"",IF($E35=1,Вариант1!H35,IF(Класс!$E35=2,Вариант2!H35,IF(Класс!$E35=3,Вариант3!H35,IF($E35=4,Вариант4!H35,"")))))</f>
        <v>2</v>
      </c>
      <c r="I35" s="159">
        <f>IF((ISBLANK($D35)),"",IF($E35=1,Вариант1!I35,IF(Класс!$E35=2,Вариант2!I35,IF(Класс!$E35=3,Вариант3!I35,IF($E35=4,Вариант4!I35,"")))))</f>
        <v>1</v>
      </c>
      <c r="J35" s="159">
        <f>IF((ISBLANK($D35)),"",IF($E35=1,Вариант1!J35,IF(Класс!$E35=2,Вариант2!J35,IF(Класс!$E35=3,Вариант3!J35,IF($E35=4,Вариант4!J35,"")))))</f>
        <v>1</v>
      </c>
      <c r="K35" s="159">
        <f>IF((ISBLANK($D35)),"",IF($E35=1,Вариант1!K35,IF(Класс!$E35=2,Вариант2!K35,IF(Класс!$E35=3,Вариант3!K35,IF($E35=4,Вариант4!K35,"")))))</f>
        <v>2</v>
      </c>
      <c r="L35" s="159">
        <f>IF((ISBLANK($D35)),"",IF($E35=1,Вариант1!L35,IF(Класс!$E35=2,Вариант2!L35,IF(Класс!$E35=3,Вариант3!L35,IF($E35=4,Вариант4!L35,"")))))</f>
        <v>1</v>
      </c>
      <c r="M35" s="159">
        <f>IF((ISBLANK($D35)),"",IF($E35=1,Вариант1!M35,IF(Класс!$E35=2,Вариант2!M35,IF(Класс!$E35=3,Вариант3!M35,IF($E35=4,Вариант4!M35,"")))))</f>
        <v>1</v>
      </c>
      <c r="N35" s="159">
        <f>IF((ISBLANK($D35)),"",IF($E35=1,Вариант1!N35,IF(Класс!$E35=2,Вариант2!N35,IF(Класс!$E35=3,Вариант3!N35,IF($E35=4,Вариант4!N35,"")))))</f>
        <v>1</v>
      </c>
      <c r="O35" s="159">
        <f>IF((ISBLANK($D35)),"",IF($E35=1,Вариант1!O35,IF(Класс!$E35=2,Вариант2!O35,IF(Класс!$E35=3,Вариант3!O35,IF($E35=4,Вариант4!O35,"")))))</f>
        <v>1</v>
      </c>
      <c r="P35" s="159">
        <f>IF((ISBLANK($D35)),"",IF($E35=1,Вариант1!P35,IF(Класс!$E35=2,Вариант2!P35,IF(Класс!$E35=3,Вариант3!P35,IF($E35=4,Вариант4!P35,"")))))</f>
        <v>1</v>
      </c>
      <c r="Q35" s="159">
        <f>IF((ISBLANK($D35)),"",IF($E35=1,Вариант1!Q35,IF(Класс!$E35=2,Вариант2!Q35,IF(Класс!$E35=3,Вариант3!Q35,IF($E35=4,Вариант4!Q35,"")))))</f>
        <v>1</v>
      </c>
      <c r="R35" s="159">
        <f>IF((ISBLANK($D35)),"",IF($E35=1,Вариант1!R35,IF(Класс!$E35=2,Вариант2!R35,IF(Класс!$E35=3,Вариант3!R35,IF($E35=4,Вариант4!R35,"")))))</f>
        <v>0</v>
      </c>
      <c r="S35" s="159">
        <f>IF((ISBLANK($D35)),"",IF($E35=1,Вариант1!S35,IF(Класс!$E35=2,Вариант2!S35,IF(Класс!$E35=3,Вариант3!S35,IF($E35=4,Вариант4!S35,"")))))</f>
        <v>0</v>
      </c>
      <c r="T35" s="159">
        <f>IF((ISBLANK($D35)),"",IF($E35=1,Вариант1!T35,IF(Класс!$E35=2,Вариант2!T35,IF(Класс!$E35=3,Вариант3!T35,IF($E35=4,Вариант4!T35,"")))))</f>
        <v>1</v>
      </c>
      <c r="U35" s="159">
        <f>IF((ISBLANK($D35)),"",IF($E35=1,Вариант1!U35,IF(Класс!$E35=2,Вариант2!U35,IF(Класс!$E35=3,Вариант3!U35,IF($E35=4,Вариант4!U35,"")))))</f>
        <v>1</v>
      </c>
      <c r="V35" s="159">
        <f>IF((ISBLANK($D35)),"",IF($E35=1,Вариант1!V35,IF(Класс!$E35=2,Вариант2!V35,IF(Класс!$E35=3,Вариант3!V35,IF($E35=4,Вариант4!V35,"")))))</f>
        <v>1</v>
      </c>
      <c r="W35" s="159">
        <f>IF((ISBLANK($D35)),"",IF($E35=1,Вариант1!W35,IF(Класс!$E35=2,Вариант2!W35,IF(Класс!$E35=3,Вариант3!W35,IF($E35=4,Вариант4!W35,"")))))</f>
        <v>1</v>
      </c>
      <c r="X35" s="159">
        <f>IF((ISBLANK($D35)),"",IF($E35=1,Вариант1!X35,IF(Класс!$E35=2,Вариант2!X35,IF(Класс!$E35=3,Вариант3!X35,IF($E35=4,Вариант4!X35,"")))))</f>
        <v>2</v>
      </c>
      <c r="Y35" s="159">
        <f>IF((ISBLANK($D35)),"",IF($E35=1,Вариант1!Y35,IF(Класс!$E35=2,Вариант2!Y35,IF(Класс!$E35=3,Вариант3!Y35,IF($E35=4,Вариант4!Y35,"")))))</f>
        <v>1</v>
      </c>
      <c r="Z35" s="159">
        <f>IF((ISBLANK($D35)),"",IF($E35=1,Вариант1!Z35,IF(Класс!$E35=2,Вариант2!Z35,IF(Класс!$E35=3,Вариант3!Z35,IF($E35=4,Вариант4!Z35,"")))))</f>
        <v>1</v>
      </c>
      <c r="AA35" s="159">
        <f>IF((ISBLANK($D35)),"",IF($E35=1,Вариант1!AA35,IF(Класс!$E35=2,Вариант2!AA35,IF(Класс!$E35=3,Вариант3!AA35,IF($E35=4,Вариант4!AA35,"")))))</f>
        <v>2</v>
      </c>
      <c r="AB35" s="181">
        <f t="shared" si="9"/>
        <v>24</v>
      </c>
      <c r="AC35" s="182">
        <f t="shared" si="3"/>
        <v>0.9230769230769231</v>
      </c>
      <c r="AD35" s="244">
        <f t="shared" si="4"/>
        <v>15</v>
      </c>
      <c r="AE35" s="225">
        <f t="shared" si="5"/>
        <v>1</v>
      </c>
      <c r="AF35" s="181">
        <f t="shared" si="6"/>
        <v>9</v>
      </c>
      <c r="AG35" s="225">
        <f t="shared" si="7"/>
        <v>0.8181818181818182</v>
      </c>
      <c r="AH35" s="226">
        <f>SUM($AC$16:$AC$55)/(Вариант1!$A$15+Вариант2!$A$15+Вариант3!$A$15+Вариант4!$A$15)</f>
        <v>0.8229085729085729</v>
      </c>
      <c r="AI35" s="227" t="str">
        <f t="shared" si="8"/>
        <v>Высокий</v>
      </c>
      <c r="AJ35" s="98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</row>
    <row r="36" spans="1:60" ht="12.75" customHeight="1">
      <c r="A36" s="157">
        <f>IF('СПИСОК КЛАССА'!I32=1,1,0)</f>
        <v>1</v>
      </c>
      <c r="B36" s="195">
        <v>21</v>
      </c>
      <c r="C36" s="234">
        <f>IF(NOT(ISBLANK('СПИСОК КЛАССА'!B32)),'СПИСОК КЛАССА'!B32,"")</f>
        <v>21</v>
      </c>
      <c r="D36" s="163">
        <f>IF(NOT(ISBLANK('СПИСОК КЛАССА'!C32)),IF(NOT(ISBLANK('СПИСОК КЛАССА'!I32)),'СПИСОК КЛАССА'!C32,"УЧЕНИК НЕ ВЫПОЛНЯЛ РАБОТУ"),"")</f>
      </c>
      <c r="E36" s="245">
        <f>IF(NOT(ISBLANK('СПИСОК КЛАССА'!I32)),IF(NOT(ISBLANK('СПИСОК КЛАССА'!I32)),'СПИСОК КЛАССА'!I32,"УЧЕНИК НЕ ВЫПОЛНЯЛ РАБОТУ"),"")</f>
        <v>1</v>
      </c>
      <c r="F36" s="159">
        <f>IF((ISBLANK($D36)),"",IF($E36=1,Вариант1!F36,IF(Класс!$E36=2,Вариант2!F36,IF(Класс!$E36=3,Вариант3!F36,IF($E36=4,Вариант4!F36,"")))))</f>
        <v>1</v>
      </c>
      <c r="G36" s="159">
        <f>IF((ISBLANK($D36)),"",IF($E36=1,Вариант1!G36,IF(Класс!$E36=2,Вариант2!G36,IF(Класс!$E36=3,Вариант3!G36,IF($E36=4,Вариант4!G36,"")))))</f>
        <v>1</v>
      </c>
      <c r="H36" s="159">
        <f>IF((ISBLANK($D36)),"",IF($E36=1,Вариант1!H36,IF(Класс!$E36=2,Вариант2!H36,IF(Класс!$E36=3,Вариант3!H36,IF($E36=4,Вариант4!H36,"")))))</f>
        <v>2</v>
      </c>
      <c r="I36" s="159">
        <f>IF((ISBLANK($D36)),"",IF($E36=1,Вариант1!I36,IF(Класс!$E36=2,Вариант2!I36,IF(Класс!$E36=3,Вариант3!I36,IF($E36=4,Вариант4!I36,"")))))</f>
        <v>1</v>
      </c>
      <c r="J36" s="159">
        <f>IF((ISBLANK($D36)),"",IF($E36=1,Вариант1!J36,IF(Класс!$E36=2,Вариант2!J36,IF(Класс!$E36=3,Вариант3!J36,IF($E36=4,Вариант4!J36,"")))))</f>
        <v>1</v>
      </c>
      <c r="K36" s="159">
        <f>IF((ISBLANK($D36)),"",IF($E36=1,Вариант1!K36,IF(Класс!$E36=2,Вариант2!K36,IF(Класс!$E36=3,Вариант3!K36,IF($E36=4,Вариант4!K36,"")))))</f>
        <v>2</v>
      </c>
      <c r="L36" s="159">
        <f>IF((ISBLANK($D36)),"",IF($E36=1,Вариант1!L36,IF(Класс!$E36=2,Вариант2!L36,IF(Класс!$E36=3,Вариант3!L36,IF($E36=4,Вариант4!L36,"")))))</f>
        <v>1</v>
      </c>
      <c r="M36" s="159">
        <f>IF((ISBLANK($D36)),"",IF($E36=1,Вариант1!M36,IF(Класс!$E36=2,Вариант2!M36,IF(Класс!$E36=3,Вариант3!M36,IF($E36=4,Вариант4!M36,"")))))</f>
        <v>1</v>
      </c>
      <c r="N36" s="159">
        <f>IF((ISBLANK($D36)),"",IF($E36=1,Вариант1!N36,IF(Класс!$E36=2,Вариант2!N36,IF(Класс!$E36=3,Вариант3!N36,IF($E36=4,Вариант4!N36,"")))))</f>
        <v>1</v>
      </c>
      <c r="O36" s="159">
        <f>IF((ISBLANK($D36)),"",IF($E36=1,Вариант1!O36,IF(Класс!$E36=2,Вариант2!O36,IF(Класс!$E36=3,Вариант3!O36,IF($E36=4,Вариант4!O36,"")))))</f>
        <v>1</v>
      </c>
      <c r="P36" s="159">
        <f>IF((ISBLANK($D36)),"",IF($E36=1,Вариант1!P36,IF(Класс!$E36=2,Вариант2!P36,IF(Класс!$E36=3,Вариант3!P36,IF($E36=4,Вариант4!P36,"")))))</f>
        <v>1</v>
      </c>
      <c r="Q36" s="159">
        <f>IF((ISBLANK($D36)),"",IF($E36=1,Вариант1!Q36,IF(Класс!$E36=2,Вариант2!Q36,IF(Класс!$E36=3,Вариант3!Q36,IF($E36=4,Вариант4!Q36,"")))))</f>
        <v>1</v>
      </c>
      <c r="R36" s="159">
        <f>IF((ISBLANK($D36)),"",IF($E36=1,Вариант1!R36,IF(Класс!$E36=2,Вариант2!R36,IF(Класс!$E36=3,Вариант3!R36,IF($E36=4,Вариант4!R36,"")))))</f>
        <v>0</v>
      </c>
      <c r="S36" s="159">
        <f>IF((ISBLANK($D36)),"",IF($E36=1,Вариант1!S36,IF(Класс!$E36=2,Вариант2!S36,IF(Класс!$E36=3,Вариант3!S36,IF($E36=4,Вариант4!S36,"")))))</f>
        <v>1</v>
      </c>
      <c r="T36" s="159">
        <f>IF((ISBLANK($D36)),"",IF($E36=1,Вариант1!T36,IF(Класс!$E36=2,Вариант2!T36,IF(Класс!$E36=3,Вариант3!T36,IF($E36=4,Вариант4!T36,"")))))</f>
        <v>1</v>
      </c>
      <c r="U36" s="159">
        <f>IF((ISBLANK($D36)),"",IF($E36=1,Вариант1!U36,IF(Класс!$E36=2,Вариант2!U36,IF(Класс!$E36=3,Вариант3!U36,IF($E36=4,Вариант4!U36,"")))))</f>
        <v>1</v>
      </c>
      <c r="V36" s="159">
        <f>IF((ISBLANK($D36)),"",IF($E36=1,Вариант1!V36,IF(Класс!$E36=2,Вариант2!V36,IF(Класс!$E36=3,Вариант3!V36,IF($E36=4,Вариант4!V36,"")))))</f>
        <v>1</v>
      </c>
      <c r="W36" s="159">
        <f>IF((ISBLANK($D36)),"",IF($E36=1,Вариант1!W36,IF(Класс!$E36=2,Вариант2!W36,IF(Класс!$E36=3,Вариант3!W36,IF($E36=4,Вариант4!W36,"")))))</f>
        <v>1</v>
      </c>
      <c r="X36" s="159">
        <f>IF((ISBLANK($D36)),"",IF($E36=1,Вариант1!X36,IF(Класс!$E36=2,Вариант2!X36,IF(Класс!$E36=3,Вариант3!X36,IF($E36=4,Вариант4!X36,"")))))</f>
        <v>2</v>
      </c>
      <c r="Y36" s="159">
        <f>IF((ISBLANK($D36)),"",IF($E36=1,Вариант1!Y36,IF(Класс!$E36=2,Вариант2!Y36,IF(Класс!$E36=3,Вариант3!Y36,IF($E36=4,Вариант4!Y36,"")))))</f>
        <v>1</v>
      </c>
      <c r="Z36" s="159">
        <f>IF((ISBLANK($D36)),"",IF($E36=1,Вариант1!Z36,IF(Класс!$E36=2,Вариант2!Z36,IF(Класс!$E36=3,Вариант3!Z36,IF($E36=4,Вариант4!Z36,"")))))</f>
        <v>1</v>
      </c>
      <c r="AA36" s="159">
        <f>IF((ISBLANK($D36)),"",IF($E36=1,Вариант1!AA36,IF(Класс!$E36=2,Вариант2!AA36,IF(Класс!$E36=3,Вариант3!AA36,IF($E36=4,Вариант4!AA36,"")))))</f>
        <v>2</v>
      </c>
      <c r="AB36" s="181">
        <f t="shared" si="9"/>
        <v>25</v>
      </c>
      <c r="AC36" s="182">
        <f t="shared" si="3"/>
        <v>0.9615384615384616</v>
      </c>
      <c r="AD36" s="244">
        <f t="shared" si="4"/>
        <v>15</v>
      </c>
      <c r="AE36" s="225">
        <f t="shared" si="5"/>
        <v>1</v>
      </c>
      <c r="AF36" s="181">
        <f t="shared" si="6"/>
        <v>10</v>
      </c>
      <c r="AG36" s="225">
        <f t="shared" si="7"/>
        <v>0.9090909090909091</v>
      </c>
      <c r="AH36" s="226">
        <f>SUM($AC$16:$AC$55)/(Вариант1!$A$15+Вариант2!$A$15+Вариант3!$A$15+Вариант4!$A$15)</f>
        <v>0.8229085729085729</v>
      </c>
      <c r="AI36" s="227" t="str">
        <f t="shared" si="8"/>
        <v>Высокий</v>
      </c>
      <c r="AJ36" s="98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</row>
    <row r="37" spans="1:60" ht="12.75" customHeight="1">
      <c r="A37" s="157">
        <f>IF('СПИСОК КЛАССА'!I33=1,1,0)</f>
        <v>1</v>
      </c>
      <c r="B37" s="195">
        <v>22</v>
      </c>
      <c r="C37" s="234">
        <f>IF(NOT(ISBLANK('СПИСОК КЛАССА'!B33)),'СПИСОК КЛАССА'!B33,"")</f>
        <v>22</v>
      </c>
      <c r="D37" s="163">
        <f>IF(NOT(ISBLANK('СПИСОК КЛАССА'!C33)),IF(NOT(ISBLANK('СПИСОК КЛАССА'!I33)),'СПИСОК КЛАССА'!C33,"УЧЕНИК НЕ ВЫПОЛНЯЛ РАБОТУ"),"")</f>
      </c>
      <c r="E37" s="245">
        <f>IF(NOT(ISBLANK('СПИСОК КЛАССА'!I33)),IF(NOT(ISBLANK('СПИСОК КЛАССА'!I33)),'СПИСОК КЛАССА'!I33,"УЧЕНИК НЕ ВЫПОЛНЯЛ РАБОТУ"),"")</f>
        <v>1</v>
      </c>
      <c r="F37" s="159">
        <f>IF((ISBLANK($D37)),"",IF($E37=1,Вариант1!F37,IF(Класс!$E37=2,Вариант2!F37,IF(Класс!$E37=3,Вариант3!F37,IF($E37=4,Вариант4!F37,"")))))</f>
        <v>1</v>
      </c>
      <c r="G37" s="159">
        <f>IF((ISBLANK($D37)),"",IF($E37=1,Вариант1!G37,IF(Класс!$E37=2,Вариант2!G37,IF(Класс!$E37=3,Вариант3!G37,IF($E37=4,Вариант4!G37,"")))))</f>
        <v>1</v>
      </c>
      <c r="H37" s="159">
        <f>IF((ISBLANK($D37)),"",IF($E37=1,Вариант1!H37,IF(Класс!$E37=2,Вариант2!H37,IF(Класс!$E37=3,Вариант3!H37,IF($E37=4,Вариант4!H37,"")))))</f>
        <v>1</v>
      </c>
      <c r="I37" s="159">
        <f>IF((ISBLANK($D37)),"",IF($E37=1,Вариант1!I37,IF(Класс!$E37=2,Вариант2!I37,IF(Класс!$E37=3,Вариант3!I37,IF($E37=4,Вариант4!I37,"")))))</f>
        <v>1</v>
      </c>
      <c r="J37" s="159">
        <f>IF((ISBLANK($D37)),"",IF($E37=1,Вариант1!J37,IF(Класс!$E37=2,Вариант2!J37,IF(Класс!$E37=3,Вариант3!J37,IF($E37=4,Вариант4!J37,"")))))</f>
        <v>1</v>
      </c>
      <c r="K37" s="159">
        <f>IF((ISBLANK($D37)),"",IF($E37=1,Вариант1!K37,IF(Класс!$E37=2,Вариант2!K37,IF(Класс!$E37=3,Вариант3!K37,IF($E37=4,Вариант4!K37,"")))))</f>
        <v>2</v>
      </c>
      <c r="L37" s="159">
        <f>IF((ISBLANK($D37)),"",IF($E37=1,Вариант1!L37,IF(Класс!$E37=2,Вариант2!L37,IF(Класс!$E37=3,Вариант3!L37,IF($E37=4,Вариант4!L37,"")))))</f>
        <v>1</v>
      </c>
      <c r="M37" s="159">
        <f>IF((ISBLANK($D37)),"",IF($E37=1,Вариант1!M37,IF(Класс!$E37=2,Вариант2!M37,IF(Класс!$E37=3,Вариант3!M37,IF($E37=4,Вариант4!M37,"")))))</f>
        <v>1</v>
      </c>
      <c r="N37" s="159">
        <f>IF((ISBLANK($D37)),"",IF($E37=1,Вариант1!N37,IF(Класс!$E37=2,Вариант2!N37,IF(Класс!$E37=3,Вариант3!N37,IF($E37=4,Вариант4!N37,"")))))</f>
        <v>1</v>
      </c>
      <c r="O37" s="159">
        <f>IF((ISBLANK($D37)),"",IF($E37=1,Вариант1!O37,IF(Класс!$E37=2,Вариант2!O37,IF(Класс!$E37=3,Вариант3!O37,IF($E37=4,Вариант4!O37,"")))))</f>
        <v>1</v>
      </c>
      <c r="P37" s="159">
        <f>IF((ISBLANK($D37)),"",IF($E37=1,Вариант1!P37,IF(Класс!$E37=2,Вариант2!P37,IF(Класс!$E37=3,Вариант3!P37,IF($E37=4,Вариант4!P37,"")))))</f>
        <v>1</v>
      </c>
      <c r="Q37" s="159">
        <f>IF((ISBLANK($D37)),"",IF($E37=1,Вариант1!Q37,IF(Класс!$E37=2,Вариант2!Q37,IF(Класс!$E37=3,Вариант3!Q37,IF($E37=4,Вариант4!Q37,"")))))</f>
        <v>1</v>
      </c>
      <c r="R37" s="159">
        <f>IF((ISBLANK($D37)),"",IF($E37=1,Вариант1!R37,IF(Класс!$E37=2,Вариант2!R37,IF(Класс!$E37=3,Вариант3!R37,IF($E37=4,Вариант4!R37,"")))))</f>
        <v>1</v>
      </c>
      <c r="S37" s="159">
        <f>IF((ISBLANK($D37)),"",IF($E37=1,Вариант1!S37,IF(Класс!$E37=2,Вариант2!S37,IF(Класс!$E37=3,Вариант3!S37,IF($E37=4,Вариант4!S37,"")))))</f>
        <v>1</v>
      </c>
      <c r="T37" s="159">
        <f>IF((ISBLANK($D37)),"",IF($E37=1,Вариант1!T37,IF(Класс!$E37=2,Вариант2!T37,IF(Класс!$E37=3,Вариант3!T37,IF($E37=4,Вариант4!T37,"")))))</f>
        <v>1</v>
      </c>
      <c r="U37" s="159">
        <f>IF((ISBLANK($D37)),"",IF($E37=1,Вариант1!U37,IF(Класс!$E37=2,Вариант2!U37,IF(Класс!$E37=3,Вариант3!U37,IF($E37=4,Вариант4!U37,"")))))</f>
        <v>1</v>
      </c>
      <c r="V37" s="159">
        <f>IF((ISBLANK($D37)),"",IF($E37=1,Вариант1!V37,IF(Класс!$E37=2,Вариант2!V37,IF(Класс!$E37=3,Вариант3!V37,IF($E37=4,Вариант4!V37,"")))))</f>
        <v>1</v>
      </c>
      <c r="W37" s="159">
        <f>IF((ISBLANK($D37)),"",IF($E37=1,Вариант1!W37,IF(Класс!$E37=2,Вариант2!W37,IF(Класс!$E37=3,Вариант3!W37,IF($E37=4,Вариант4!W37,"")))))</f>
        <v>1</v>
      </c>
      <c r="X37" s="159">
        <f>IF((ISBLANK($D37)),"",IF($E37=1,Вариант1!X37,IF(Класс!$E37=2,Вариант2!X37,IF(Класс!$E37=3,Вариант3!X37,IF($E37=4,Вариант4!X37,"")))))</f>
        <v>2</v>
      </c>
      <c r="Y37" s="159">
        <f>IF((ISBLANK($D37)),"",IF($E37=1,Вариант1!Y37,IF(Класс!$E37=2,Вариант2!Y37,IF(Класс!$E37=3,Вариант3!Y37,IF($E37=4,Вариант4!Y37,"")))))</f>
        <v>1</v>
      </c>
      <c r="Z37" s="159">
        <f>IF((ISBLANK($D37)),"",IF($E37=1,Вариант1!Z37,IF(Класс!$E37=2,Вариант2!Z37,IF(Класс!$E37=3,Вариант3!Z37,IF($E37=4,Вариант4!Z37,"")))))</f>
        <v>1</v>
      </c>
      <c r="AA37" s="159">
        <f>IF((ISBLANK($D37)),"",IF($E37=1,Вариант1!AA37,IF(Класс!$E37=2,Вариант2!AA37,IF(Класс!$E37=3,Вариант3!AA37,IF($E37=4,Вариант4!AA37,"")))))</f>
        <v>1</v>
      </c>
      <c r="AB37" s="181">
        <f t="shared" si="9"/>
        <v>24</v>
      </c>
      <c r="AC37" s="182">
        <f t="shared" si="3"/>
        <v>0.9230769230769231</v>
      </c>
      <c r="AD37" s="244">
        <f t="shared" si="4"/>
        <v>15</v>
      </c>
      <c r="AE37" s="225">
        <f t="shared" si="5"/>
        <v>1</v>
      </c>
      <c r="AF37" s="181">
        <f t="shared" si="6"/>
        <v>9</v>
      </c>
      <c r="AG37" s="225">
        <f t="shared" si="7"/>
        <v>0.8181818181818182</v>
      </c>
      <c r="AH37" s="226">
        <f>SUM($AC$16:$AC$55)/(Вариант1!$A$15+Вариант2!$A$15+Вариант3!$A$15+Вариант4!$A$15)</f>
        <v>0.8229085729085729</v>
      </c>
      <c r="AI37" s="227" t="str">
        <f t="shared" si="8"/>
        <v>Высокий</v>
      </c>
      <c r="AJ37" s="98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</row>
    <row r="38" spans="1:60" ht="12.75" customHeight="1">
      <c r="A38" s="157">
        <f>IF('СПИСОК КЛАССА'!I34=1,1,0)</f>
        <v>0</v>
      </c>
      <c r="B38" s="195">
        <v>23</v>
      </c>
      <c r="C38" s="234">
        <f>IF(NOT(ISBLANK('СПИСОК КЛАССА'!B34)),'СПИСОК КЛАССА'!B34,"")</f>
      </c>
      <c r="D38" s="163">
        <f>IF(NOT(ISBLANK('СПИСОК КЛАССА'!C34)),IF(NOT(ISBLANK('СПИСОК КЛАССА'!I34)),'СПИСОК КЛАССА'!C34,"УЧЕНИК НЕ ВЫПОЛНЯЛ РАБОТУ"),"")</f>
      </c>
      <c r="E38" s="245">
        <f>IF(NOT(ISBLANK('СПИСОК КЛАССА'!I34)),IF(NOT(ISBLANK('СПИСОК КЛАССА'!I34)),'СПИСОК КЛАССА'!I34,"УЧЕНИК НЕ ВЫПОЛНЯЛ РАБОТУ"),"")</f>
      </c>
      <c r="F38" s="159">
        <f>IF((ISBLANK($D38)),"",IF($E38=1,Вариант1!F38,IF(Класс!$E38=2,Вариант2!F38,IF(Класс!$E38=3,Вариант3!F38,IF($E38=4,Вариант4!F38,"")))))</f>
      </c>
      <c r="G38" s="159">
        <f>IF((ISBLANK($D38)),"",IF($E38=1,Вариант1!G38,IF(Класс!$E38=2,Вариант2!G38,IF(Класс!$E38=3,Вариант3!G38,IF($E38=4,Вариант4!G38,"")))))</f>
      </c>
      <c r="H38" s="159">
        <f>IF((ISBLANK($D38)),"",IF($E38=1,Вариант1!H38,IF(Класс!$E38=2,Вариант2!H38,IF(Класс!$E38=3,Вариант3!H38,IF($E38=4,Вариант4!H38,"")))))</f>
      </c>
      <c r="I38" s="159">
        <f>IF((ISBLANK($D38)),"",IF($E38=1,Вариант1!I38,IF(Класс!$E38=2,Вариант2!I38,IF(Класс!$E38=3,Вариант3!I38,IF($E38=4,Вариант4!I38,"")))))</f>
      </c>
      <c r="J38" s="159">
        <f>IF((ISBLANK($D38)),"",IF($E38=1,Вариант1!J38,IF(Класс!$E38=2,Вариант2!J38,IF(Класс!$E38=3,Вариант3!J38,IF($E38=4,Вариант4!J38,"")))))</f>
      </c>
      <c r="K38" s="159">
        <f>IF((ISBLANK($D38)),"",IF($E38=1,Вариант1!K38,IF(Класс!$E38=2,Вариант2!K38,IF(Класс!$E38=3,Вариант3!K38,IF($E38=4,Вариант4!K38,"")))))</f>
      </c>
      <c r="L38" s="159">
        <f>IF((ISBLANK($D38)),"",IF($E38=1,Вариант1!L38,IF(Класс!$E38=2,Вариант2!L38,IF(Класс!$E38=3,Вариант3!L38,IF($E38=4,Вариант4!L38,"")))))</f>
      </c>
      <c r="M38" s="159">
        <f>IF((ISBLANK($D38)),"",IF($E38=1,Вариант1!M38,IF(Класс!$E38=2,Вариант2!M38,IF(Класс!$E38=3,Вариант3!M38,IF($E38=4,Вариант4!M38,"")))))</f>
      </c>
      <c r="N38" s="159">
        <f>IF((ISBLANK($D38)),"",IF($E38=1,Вариант1!N38,IF(Класс!$E38=2,Вариант2!N38,IF(Класс!$E38=3,Вариант3!N38,IF($E38=4,Вариант4!N38,"")))))</f>
      </c>
      <c r="O38" s="159">
        <f>IF((ISBLANK($D38)),"",IF($E38=1,Вариант1!O38,IF(Класс!$E38=2,Вариант2!O38,IF(Класс!$E38=3,Вариант3!O38,IF($E38=4,Вариант4!O38,"")))))</f>
      </c>
      <c r="P38" s="159">
        <f>IF((ISBLANK($D38)),"",IF($E38=1,Вариант1!P38,IF(Класс!$E38=2,Вариант2!P38,IF(Класс!$E38=3,Вариант3!P38,IF($E38=4,Вариант4!P38,"")))))</f>
      </c>
      <c r="Q38" s="159">
        <f>IF((ISBLANK($D38)),"",IF($E38=1,Вариант1!Q38,IF(Класс!$E38=2,Вариант2!Q38,IF(Класс!$E38=3,Вариант3!Q38,IF($E38=4,Вариант4!Q38,"")))))</f>
      </c>
      <c r="R38" s="159">
        <f>IF((ISBLANK($D38)),"",IF($E38=1,Вариант1!R38,IF(Класс!$E38=2,Вариант2!R38,IF(Класс!$E38=3,Вариант3!R38,IF($E38=4,Вариант4!R38,"")))))</f>
      </c>
      <c r="S38" s="159">
        <f>IF((ISBLANK($D38)),"",IF($E38=1,Вариант1!S38,IF(Класс!$E38=2,Вариант2!S38,IF(Класс!$E38=3,Вариант3!S38,IF($E38=4,Вариант4!S38,"")))))</f>
      </c>
      <c r="T38" s="159">
        <f>IF((ISBLANK($D38)),"",IF($E38=1,Вариант1!T38,IF(Класс!$E38=2,Вариант2!T38,IF(Класс!$E38=3,Вариант3!T38,IF($E38=4,Вариант4!T38,"")))))</f>
      </c>
      <c r="U38" s="159">
        <f>IF((ISBLANK($D38)),"",IF($E38=1,Вариант1!U38,IF(Класс!$E38=2,Вариант2!U38,IF(Класс!$E38=3,Вариант3!U38,IF($E38=4,Вариант4!U38,"")))))</f>
      </c>
      <c r="V38" s="159">
        <f>IF((ISBLANK($D38)),"",IF($E38=1,Вариант1!V38,IF(Класс!$E38=2,Вариант2!V38,IF(Класс!$E38=3,Вариант3!V38,IF($E38=4,Вариант4!V38,"")))))</f>
      </c>
      <c r="W38" s="159">
        <f>IF((ISBLANK($D38)),"",IF($E38=1,Вариант1!W38,IF(Класс!$E38=2,Вариант2!W38,IF(Класс!$E38=3,Вариант3!W38,IF($E38=4,Вариант4!W38,"")))))</f>
      </c>
      <c r="X38" s="159">
        <f>IF((ISBLANK($D38)),"",IF($E38=1,Вариант1!X38,IF(Класс!$E38=2,Вариант2!X38,IF(Класс!$E38=3,Вариант3!X38,IF($E38=4,Вариант4!X38,"")))))</f>
      </c>
      <c r="Y38" s="159">
        <f>IF((ISBLANK($D38)),"",IF($E38=1,Вариант1!Y38,IF(Класс!$E38=2,Вариант2!Y38,IF(Класс!$E38=3,Вариант3!Y38,IF($E38=4,Вариант4!Y38,"")))))</f>
      </c>
      <c r="Z38" s="159">
        <f>IF((ISBLANK($D38)),"",IF($E38=1,Вариант1!Z38,IF(Класс!$E38=2,Вариант2!Z38,IF(Класс!$E38=3,Вариант3!Z38,IF($E38=4,Вариант4!Z38,"")))))</f>
      </c>
      <c r="AA38" s="159">
        <f>IF((ISBLANK($D38)),"",IF($E38=1,Вариант1!AA38,IF(Класс!$E38=2,Вариант2!AA38,IF(Класс!$E38=3,Вариант3!AA38,IF($E38=4,Вариант4!AA38,"")))))</f>
      </c>
      <c r="AB38" s="181">
        <f t="shared" si="9"/>
      </c>
      <c r="AC38" s="182">
        <f t="shared" si="3"/>
      </c>
      <c r="AD38" s="244">
        <f t="shared" si="4"/>
      </c>
      <c r="AE38" s="225">
        <f t="shared" si="5"/>
      </c>
      <c r="AF38" s="181">
        <f t="shared" si="6"/>
      </c>
      <c r="AG38" s="225">
        <f t="shared" si="7"/>
      </c>
      <c r="AH38" s="226">
        <f>SUM($AC$16:$AC$55)/(Вариант1!$A$15+Вариант2!$A$15+Вариант3!$A$15+Вариант4!$A$15)</f>
        <v>0.8229085729085729</v>
      </c>
      <c r="AI38" s="227">
        <f t="shared" si="8"/>
      </c>
      <c r="AJ38" s="98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</row>
    <row r="39" spans="1:60" ht="12.75" customHeight="1">
      <c r="A39" s="157">
        <f>IF('СПИСОК КЛАССА'!I35=1,1,0)</f>
        <v>0</v>
      </c>
      <c r="B39" s="195">
        <v>24</v>
      </c>
      <c r="C39" s="234">
        <f>IF(NOT(ISBLANK('СПИСОК КЛАССА'!B35)),'СПИСОК КЛАССА'!B35,"")</f>
      </c>
      <c r="D39" s="163">
        <f>IF(NOT(ISBLANK('СПИСОК КЛАССА'!C35)),IF(NOT(ISBLANK('СПИСОК КЛАССА'!I35)),'СПИСОК КЛАССА'!C35,"УЧЕНИК НЕ ВЫПОЛНЯЛ РАБОТУ"),"")</f>
      </c>
      <c r="E39" s="245">
        <f>IF(NOT(ISBLANK('СПИСОК КЛАССА'!I35)),IF(NOT(ISBLANK('СПИСОК КЛАССА'!I35)),'СПИСОК КЛАССА'!I35,"УЧЕНИК НЕ ВЫПОЛНЯЛ РАБОТУ"),"")</f>
      </c>
      <c r="F39" s="159">
        <f>IF((ISBLANK($D39)),"",IF($E39=1,Вариант1!F39,IF(Класс!$E39=2,Вариант2!F39,IF(Класс!$E39=3,Вариант3!F39,IF($E39=4,Вариант4!F39,"")))))</f>
      </c>
      <c r="G39" s="159">
        <f>IF((ISBLANK($D39)),"",IF($E39=1,Вариант1!G39,IF(Класс!$E39=2,Вариант2!G39,IF(Класс!$E39=3,Вариант3!G39,IF($E39=4,Вариант4!G39,"")))))</f>
      </c>
      <c r="H39" s="159">
        <f>IF((ISBLANK($D39)),"",IF($E39=1,Вариант1!H39,IF(Класс!$E39=2,Вариант2!H39,IF(Класс!$E39=3,Вариант3!H39,IF($E39=4,Вариант4!H39,"")))))</f>
      </c>
      <c r="I39" s="159">
        <f>IF((ISBLANK($D39)),"",IF($E39=1,Вариант1!I39,IF(Класс!$E39=2,Вариант2!I39,IF(Класс!$E39=3,Вариант3!I39,IF($E39=4,Вариант4!I39,"")))))</f>
      </c>
      <c r="J39" s="159">
        <f>IF((ISBLANK($D39)),"",IF($E39=1,Вариант1!J39,IF(Класс!$E39=2,Вариант2!J39,IF(Класс!$E39=3,Вариант3!J39,IF($E39=4,Вариант4!J39,"")))))</f>
      </c>
      <c r="K39" s="159">
        <f>IF((ISBLANK($D39)),"",IF($E39=1,Вариант1!K39,IF(Класс!$E39=2,Вариант2!K39,IF(Класс!$E39=3,Вариант3!K39,IF($E39=4,Вариант4!K39,"")))))</f>
      </c>
      <c r="L39" s="159">
        <f>IF((ISBLANK($D39)),"",IF($E39=1,Вариант1!L39,IF(Класс!$E39=2,Вариант2!L39,IF(Класс!$E39=3,Вариант3!L39,IF($E39=4,Вариант4!L39,"")))))</f>
      </c>
      <c r="M39" s="159">
        <f>IF((ISBLANK($D39)),"",IF($E39=1,Вариант1!M39,IF(Класс!$E39=2,Вариант2!M39,IF(Класс!$E39=3,Вариант3!M39,IF($E39=4,Вариант4!M39,"")))))</f>
      </c>
      <c r="N39" s="159">
        <f>IF((ISBLANK($D39)),"",IF($E39=1,Вариант1!N39,IF(Класс!$E39=2,Вариант2!N39,IF(Класс!$E39=3,Вариант3!N39,IF($E39=4,Вариант4!N39,"")))))</f>
      </c>
      <c r="O39" s="159">
        <f>IF((ISBLANK($D39)),"",IF($E39=1,Вариант1!O39,IF(Класс!$E39=2,Вариант2!O39,IF(Класс!$E39=3,Вариант3!O39,IF($E39=4,Вариант4!O39,"")))))</f>
      </c>
      <c r="P39" s="159">
        <f>IF((ISBLANK($D39)),"",IF($E39=1,Вариант1!P39,IF(Класс!$E39=2,Вариант2!P39,IF(Класс!$E39=3,Вариант3!P39,IF($E39=4,Вариант4!P39,"")))))</f>
      </c>
      <c r="Q39" s="159">
        <f>IF((ISBLANK($D39)),"",IF($E39=1,Вариант1!Q39,IF(Класс!$E39=2,Вариант2!Q39,IF(Класс!$E39=3,Вариант3!Q39,IF($E39=4,Вариант4!Q39,"")))))</f>
      </c>
      <c r="R39" s="159">
        <f>IF((ISBLANK($D39)),"",IF($E39=1,Вариант1!R39,IF(Класс!$E39=2,Вариант2!R39,IF(Класс!$E39=3,Вариант3!R39,IF($E39=4,Вариант4!R39,"")))))</f>
      </c>
      <c r="S39" s="159">
        <f>IF((ISBLANK($D39)),"",IF($E39=1,Вариант1!S39,IF(Класс!$E39=2,Вариант2!S39,IF(Класс!$E39=3,Вариант3!S39,IF($E39=4,Вариант4!S39,"")))))</f>
      </c>
      <c r="T39" s="159">
        <f>IF((ISBLANK($D39)),"",IF($E39=1,Вариант1!T39,IF(Класс!$E39=2,Вариант2!T39,IF(Класс!$E39=3,Вариант3!T39,IF($E39=4,Вариант4!T39,"")))))</f>
      </c>
      <c r="U39" s="159">
        <f>IF((ISBLANK($D39)),"",IF($E39=1,Вариант1!U39,IF(Класс!$E39=2,Вариант2!U39,IF(Класс!$E39=3,Вариант3!U39,IF($E39=4,Вариант4!U39,"")))))</f>
      </c>
      <c r="V39" s="159">
        <f>IF((ISBLANK($D39)),"",IF($E39=1,Вариант1!V39,IF(Класс!$E39=2,Вариант2!V39,IF(Класс!$E39=3,Вариант3!V39,IF($E39=4,Вариант4!V39,"")))))</f>
      </c>
      <c r="W39" s="159">
        <f>IF((ISBLANK($D39)),"",IF($E39=1,Вариант1!W39,IF(Класс!$E39=2,Вариант2!W39,IF(Класс!$E39=3,Вариант3!W39,IF($E39=4,Вариант4!W39,"")))))</f>
      </c>
      <c r="X39" s="159">
        <f>IF((ISBLANK($D39)),"",IF($E39=1,Вариант1!X39,IF(Класс!$E39=2,Вариант2!X39,IF(Класс!$E39=3,Вариант3!X39,IF($E39=4,Вариант4!X39,"")))))</f>
      </c>
      <c r="Y39" s="159">
        <f>IF((ISBLANK($D39)),"",IF($E39=1,Вариант1!Y39,IF(Класс!$E39=2,Вариант2!Y39,IF(Класс!$E39=3,Вариант3!Y39,IF($E39=4,Вариант4!Y39,"")))))</f>
      </c>
      <c r="Z39" s="159">
        <f>IF((ISBLANK($D39)),"",IF($E39=1,Вариант1!Z39,IF(Класс!$E39=2,Вариант2!Z39,IF(Класс!$E39=3,Вариант3!Z39,IF($E39=4,Вариант4!Z39,"")))))</f>
      </c>
      <c r="AA39" s="159">
        <f>IF((ISBLANK($D39)),"",IF($E39=1,Вариант1!AA39,IF(Класс!$E39=2,Вариант2!AA39,IF(Класс!$E39=3,Вариант3!AA39,IF($E39=4,Вариант4!AA39,"")))))</f>
      </c>
      <c r="AB39" s="181">
        <f t="shared" si="9"/>
      </c>
      <c r="AC39" s="182">
        <f t="shared" si="3"/>
      </c>
      <c r="AD39" s="244">
        <f t="shared" si="4"/>
      </c>
      <c r="AE39" s="225">
        <f t="shared" si="5"/>
      </c>
      <c r="AF39" s="181">
        <f t="shared" si="6"/>
      </c>
      <c r="AG39" s="225">
        <f t="shared" si="7"/>
      </c>
      <c r="AH39" s="226">
        <f>SUM($AC$16:$AC$55)/(Вариант1!$A$15+Вариант2!$A$15+Вариант3!$A$15+Вариант4!$A$15)</f>
        <v>0.8229085729085729</v>
      </c>
      <c r="AI39" s="227">
        <f t="shared" si="8"/>
      </c>
      <c r="AJ39" s="98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</row>
    <row r="40" spans="1:60" ht="12.75" customHeight="1">
      <c r="A40" s="157">
        <f>IF('СПИСОК КЛАССА'!I36=1,1,0)</f>
        <v>0</v>
      </c>
      <c r="B40" s="195">
        <v>25</v>
      </c>
      <c r="C40" s="234">
        <f>IF(NOT(ISBLANK('СПИСОК КЛАССА'!B36)),'СПИСОК КЛАССА'!B36,"")</f>
      </c>
      <c r="D40" s="163">
        <f>IF(NOT(ISBLANK('СПИСОК КЛАССА'!C36)),IF(NOT(ISBLANK('СПИСОК КЛАССА'!I36)),'СПИСОК КЛАССА'!C36,"УЧЕНИК НЕ ВЫПОЛНЯЛ РАБОТУ"),"")</f>
      </c>
      <c r="E40" s="245">
        <f>IF(NOT(ISBLANK('СПИСОК КЛАССА'!I36)),IF(NOT(ISBLANK('СПИСОК КЛАССА'!I36)),'СПИСОК КЛАССА'!I36,"УЧЕНИК НЕ ВЫПОЛНЯЛ РАБОТУ"),"")</f>
      </c>
      <c r="F40" s="159">
        <f>IF((ISBLANK($D40)),"",IF($E40=1,Вариант1!F40,IF(Класс!$E40=2,Вариант2!F40,IF(Класс!$E40=3,Вариант3!F40,IF($E40=4,Вариант4!F40,"")))))</f>
      </c>
      <c r="G40" s="159">
        <f>IF((ISBLANK($D40)),"",IF($E40=1,Вариант1!G40,IF(Класс!$E40=2,Вариант2!G40,IF(Класс!$E40=3,Вариант3!G40,IF($E40=4,Вариант4!G40,"")))))</f>
      </c>
      <c r="H40" s="159">
        <f>IF((ISBLANK($D40)),"",IF($E40=1,Вариант1!H40,IF(Класс!$E40=2,Вариант2!H40,IF(Класс!$E40=3,Вариант3!H40,IF($E40=4,Вариант4!H40,"")))))</f>
      </c>
      <c r="I40" s="159">
        <f>IF((ISBLANK($D40)),"",IF($E40=1,Вариант1!I40,IF(Класс!$E40=2,Вариант2!I40,IF(Класс!$E40=3,Вариант3!I40,IF($E40=4,Вариант4!I40,"")))))</f>
      </c>
      <c r="J40" s="159">
        <f>IF((ISBLANK($D40)),"",IF($E40=1,Вариант1!J40,IF(Класс!$E40=2,Вариант2!J40,IF(Класс!$E40=3,Вариант3!J40,IF($E40=4,Вариант4!J40,"")))))</f>
      </c>
      <c r="K40" s="159">
        <f>IF((ISBLANK($D40)),"",IF($E40=1,Вариант1!K40,IF(Класс!$E40=2,Вариант2!K40,IF(Класс!$E40=3,Вариант3!K40,IF($E40=4,Вариант4!K40,"")))))</f>
      </c>
      <c r="L40" s="159">
        <f>IF((ISBLANK($D40)),"",IF($E40=1,Вариант1!L40,IF(Класс!$E40=2,Вариант2!L40,IF(Класс!$E40=3,Вариант3!L40,IF($E40=4,Вариант4!L40,"")))))</f>
      </c>
      <c r="M40" s="159">
        <f>IF((ISBLANK($D40)),"",IF($E40=1,Вариант1!M40,IF(Класс!$E40=2,Вариант2!M40,IF(Класс!$E40=3,Вариант3!M40,IF($E40=4,Вариант4!M40,"")))))</f>
      </c>
      <c r="N40" s="159">
        <f>IF((ISBLANK($D40)),"",IF($E40=1,Вариант1!N40,IF(Класс!$E40=2,Вариант2!N40,IF(Класс!$E40=3,Вариант3!N40,IF($E40=4,Вариант4!N40,"")))))</f>
      </c>
      <c r="O40" s="159">
        <f>IF((ISBLANK($D40)),"",IF($E40=1,Вариант1!O40,IF(Класс!$E40=2,Вариант2!O40,IF(Класс!$E40=3,Вариант3!O40,IF($E40=4,Вариант4!O40,"")))))</f>
      </c>
      <c r="P40" s="159">
        <f>IF((ISBLANK($D40)),"",IF($E40=1,Вариант1!P40,IF(Класс!$E40=2,Вариант2!P40,IF(Класс!$E40=3,Вариант3!P40,IF($E40=4,Вариант4!P40,"")))))</f>
      </c>
      <c r="Q40" s="159">
        <f>IF((ISBLANK($D40)),"",IF($E40=1,Вариант1!Q40,IF(Класс!$E40=2,Вариант2!Q40,IF(Класс!$E40=3,Вариант3!Q40,IF($E40=4,Вариант4!Q40,"")))))</f>
      </c>
      <c r="R40" s="159">
        <f>IF((ISBLANK($D40)),"",IF($E40=1,Вариант1!R40,IF(Класс!$E40=2,Вариант2!R40,IF(Класс!$E40=3,Вариант3!R40,IF($E40=4,Вариант4!R40,"")))))</f>
      </c>
      <c r="S40" s="159">
        <f>IF((ISBLANK($D40)),"",IF($E40=1,Вариант1!S40,IF(Класс!$E40=2,Вариант2!S40,IF(Класс!$E40=3,Вариант3!S40,IF($E40=4,Вариант4!S40,"")))))</f>
      </c>
      <c r="T40" s="159">
        <f>IF((ISBLANK($D40)),"",IF($E40=1,Вариант1!T40,IF(Класс!$E40=2,Вариант2!T40,IF(Класс!$E40=3,Вариант3!T40,IF($E40=4,Вариант4!T40,"")))))</f>
      </c>
      <c r="U40" s="159">
        <f>IF((ISBLANK($D40)),"",IF($E40=1,Вариант1!U40,IF(Класс!$E40=2,Вариант2!U40,IF(Класс!$E40=3,Вариант3!U40,IF($E40=4,Вариант4!U40,"")))))</f>
      </c>
      <c r="V40" s="159">
        <f>IF((ISBLANK($D40)),"",IF($E40=1,Вариант1!V40,IF(Класс!$E40=2,Вариант2!V40,IF(Класс!$E40=3,Вариант3!V40,IF($E40=4,Вариант4!V40,"")))))</f>
      </c>
      <c r="W40" s="159">
        <f>IF((ISBLANK($D40)),"",IF($E40=1,Вариант1!W40,IF(Класс!$E40=2,Вариант2!W40,IF(Класс!$E40=3,Вариант3!W40,IF($E40=4,Вариант4!W40,"")))))</f>
      </c>
      <c r="X40" s="159">
        <f>IF((ISBLANK($D40)),"",IF($E40=1,Вариант1!X40,IF(Класс!$E40=2,Вариант2!X40,IF(Класс!$E40=3,Вариант3!X40,IF($E40=4,Вариант4!X40,"")))))</f>
      </c>
      <c r="Y40" s="159">
        <f>IF((ISBLANK($D40)),"",IF($E40=1,Вариант1!Y40,IF(Класс!$E40=2,Вариант2!Y40,IF(Класс!$E40=3,Вариант3!Y40,IF($E40=4,Вариант4!Y40,"")))))</f>
      </c>
      <c r="Z40" s="159">
        <f>IF((ISBLANK($D40)),"",IF($E40=1,Вариант1!Z40,IF(Класс!$E40=2,Вариант2!Z40,IF(Класс!$E40=3,Вариант3!Z40,IF($E40=4,Вариант4!Z40,"")))))</f>
      </c>
      <c r="AA40" s="159">
        <f>IF((ISBLANK($D40)),"",IF($E40=1,Вариант1!AA40,IF(Класс!$E40=2,Вариант2!AA40,IF(Класс!$E40=3,Вариант3!AA40,IF($E40=4,Вариант4!AA40,"")))))</f>
      </c>
      <c r="AB40" s="181">
        <f t="shared" si="9"/>
      </c>
      <c r="AC40" s="182">
        <f t="shared" si="3"/>
      </c>
      <c r="AD40" s="244">
        <f t="shared" si="4"/>
      </c>
      <c r="AE40" s="225">
        <f t="shared" si="5"/>
      </c>
      <c r="AF40" s="181">
        <f t="shared" si="6"/>
      </c>
      <c r="AG40" s="225">
        <f t="shared" si="7"/>
      </c>
      <c r="AH40" s="226">
        <f>SUM($AC$16:$AC$55)/(Вариант1!$A$15+Вариант2!$A$15+Вариант3!$A$15+Вариант4!$A$15)</f>
        <v>0.8229085729085729</v>
      </c>
      <c r="AI40" s="227">
        <f t="shared" si="8"/>
      </c>
      <c r="AJ40" s="98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</row>
    <row r="41" spans="1:60" ht="12.75" customHeight="1">
      <c r="A41" s="157">
        <f>IF('СПИСОК КЛАССА'!I37=1,1,0)</f>
        <v>0</v>
      </c>
      <c r="B41" s="195">
        <v>26</v>
      </c>
      <c r="C41" s="234">
        <f>IF(NOT(ISBLANK('СПИСОК КЛАССА'!B37)),'СПИСОК КЛАССА'!B37,"")</f>
      </c>
      <c r="D41" s="163">
        <f>IF(NOT(ISBLANK('СПИСОК КЛАССА'!C37)),IF(NOT(ISBLANK('СПИСОК КЛАССА'!I37)),'СПИСОК КЛАССА'!C37,"УЧЕНИК НЕ ВЫПОЛНЯЛ РАБОТУ"),"")</f>
      </c>
      <c r="E41" s="245">
        <f>IF(NOT(ISBLANK('СПИСОК КЛАССА'!I37)),IF(NOT(ISBLANK('СПИСОК КЛАССА'!I37)),'СПИСОК КЛАССА'!I37,"УЧЕНИК НЕ ВЫПОЛНЯЛ РАБОТУ"),"")</f>
      </c>
      <c r="F41" s="159">
        <f>IF((ISBLANK($D41)),"",IF($E41=1,Вариант1!F41,IF(Класс!$E41=2,Вариант2!F41,IF(Класс!$E41=3,Вариант3!F41,IF($E41=4,Вариант4!F41,"")))))</f>
      </c>
      <c r="G41" s="159">
        <f>IF((ISBLANK($D41)),"",IF($E41=1,Вариант1!G41,IF(Класс!$E41=2,Вариант2!G41,IF(Класс!$E41=3,Вариант3!G41,IF($E41=4,Вариант4!G41,"")))))</f>
      </c>
      <c r="H41" s="159">
        <f>IF((ISBLANK($D41)),"",IF($E41=1,Вариант1!H41,IF(Класс!$E41=2,Вариант2!H41,IF(Класс!$E41=3,Вариант3!H41,IF($E41=4,Вариант4!H41,"")))))</f>
      </c>
      <c r="I41" s="159">
        <f>IF((ISBLANK($D41)),"",IF($E41=1,Вариант1!I41,IF(Класс!$E41=2,Вариант2!I41,IF(Класс!$E41=3,Вариант3!I41,IF($E41=4,Вариант4!I41,"")))))</f>
      </c>
      <c r="J41" s="159">
        <f>IF((ISBLANK($D41)),"",IF($E41=1,Вариант1!J41,IF(Класс!$E41=2,Вариант2!J41,IF(Класс!$E41=3,Вариант3!J41,IF($E41=4,Вариант4!J41,"")))))</f>
      </c>
      <c r="K41" s="159">
        <f>IF((ISBLANK($D41)),"",IF($E41=1,Вариант1!K41,IF(Класс!$E41=2,Вариант2!K41,IF(Класс!$E41=3,Вариант3!K41,IF($E41=4,Вариант4!K41,"")))))</f>
      </c>
      <c r="L41" s="159">
        <f>IF((ISBLANK($D41)),"",IF($E41=1,Вариант1!L41,IF(Класс!$E41=2,Вариант2!L41,IF(Класс!$E41=3,Вариант3!L41,IF($E41=4,Вариант4!L41,"")))))</f>
      </c>
      <c r="M41" s="159">
        <f>IF((ISBLANK($D41)),"",IF($E41=1,Вариант1!M41,IF(Класс!$E41=2,Вариант2!M41,IF(Класс!$E41=3,Вариант3!M41,IF($E41=4,Вариант4!M41,"")))))</f>
      </c>
      <c r="N41" s="159">
        <f>IF((ISBLANK($D41)),"",IF($E41=1,Вариант1!N41,IF(Класс!$E41=2,Вариант2!N41,IF(Класс!$E41=3,Вариант3!N41,IF($E41=4,Вариант4!N41,"")))))</f>
      </c>
      <c r="O41" s="159">
        <f>IF((ISBLANK($D41)),"",IF($E41=1,Вариант1!O41,IF(Класс!$E41=2,Вариант2!O41,IF(Класс!$E41=3,Вариант3!O41,IF($E41=4,Вариант4!O41,"")))))</f>
      </c>
      <c r="P41" s="159">
        <f>IF((ISBLANK($D41)),"",IF($E41=1,Вариант1!P41,IF(Класс!$E41=2,Вариант2!P41,IF(Класс!$E41=3,Вариант3!P41,IF($E41=4,Вариант4!P41,"")))))</f>
      </c>
      <c r="Q41" s="159">
        <f>IF((ISBLANK($D41)),"",IF($E41=1,Вариант1!Q41,IF(Класс!$E41=2,Вариант2!Q41,IF(Класс!$E41=3,Вариант3!Q41,IF($E41=4,Вариант4!Q41,"")))))</f>
      </c>
      <c r="R41" s="159">
        <f>IF((ISBLANK($D41)),"",IF($E41=1,Вариант1!R41,IF(Класс!$E41=2,Вариант2!R41,IF(Класс!$E41=3,Вариант3!R41,IF($E41=4,Вариант4!R41,"")))))</f>
      </c>
      <c r="S41" s="159">
        <f>IF((ISBLANK($D41)),"",IF($E41=1,Вариант1!S41,IF(Класс!$E41=2,Вариант2!S41,IF(Класс!$E41=3,Вариант3!S41,IF($E41=4,Вариант4!S41,"")))))</f>
      </c>
      <c r="T41" s="159">
        <f>IF((ISBLANK($D41)),"",IF($E41=1,Вариант1!T41,IF(Класс!$E41=2,Вариант2!T41,IF(Класс!$E41=3,Вариант3!T41,IF($E41=4,Вариант4!T41,"")))))</f>
      </c>
      <c r="U41" s="159">
        <f>IF((ISBLANK($D41)),"",IF($E41=1,Вариант1!U41,IF(Класс!$E41=2,Вариант2!U41,IF(Класс!$E41=3,Вариант3!U41,IF($E41=4,Вариант4!U41,"")))))</f>
      </c>
      <c r="V41" s="159">
        <f>IF((ISBLANK($D41)),"",IF($E41=1,Вариант1!V41,IF(Класс!$E41=2,Вариант2!V41,IF(Класс!$E41=3,Вариант3!V41,IF($E41=4,Вариант4!V41,"")))))</f>
      </c>
      <c r="W41" s="159">
        <f>IF((ISBLANK($D41)),"",IF($E41=1,Вариант1!W41,IF(Класс!$E41=2,Вариант2!W41,IF(Класс!$E41=3,Вариант3!W41,IF($E41=4,Вариант4!W41,"")))))</f>
      </c>
      <c r="X41" s="159">
        <f>IF((ISBLANK($D41)),"",IF($E41=1,Вариант1!X41,IF(Класс!$E41=2,Вариант2!X41,IF(Класс!$E41=3,Вариант3!X41,IF($E41=4,Вариант4!X41,"")))))</f>
      </c>
      <c r="Y41" s="159">
        <f>IF((ISBLANK($D41)),"",IF($E41=1,Вариант1!Y41,IF(Класс!$E41=2,Вариант2!Y41,IF(Класс!$E41=3,Вариант3!Y41,IF($E41=4,Вариант4!Y41,"")))))</f>
      </c>
      <c r="Z41" s="159">
        <f>IF((ISBLANK($D41)),"",IF($E41=1,Вариант1!Z41,IF(Класс!$E41=2,Вариант2!Z41,IF(Класс!$E41=3,Вариант3!Z41,IF($E41=4,Вариант4!Z41,"")))))</f>
      </c>
      <c r="AA41" s="159">
        <f>IF((ISBLANK($D41)),"",IF($E41=1,Вариант1!AA41,IF(Класс!$E41=2,Вариант2!AA41,IF(Класс!$E41=3,Вариант3!AA41,IF($E41=4,Вариант4!AA41,"")))))</f>
      </c>
      <c r="AB41" s="181">
        <f t="shared" si="9"/>
      </c>
      <c r="AC41" s="182">
        <f t="shared" si="3"/>
      </c>
      <c r="AD41" s="244">
        <f t="shared" si="4"/>
      </c>
      <c r="AE41" s="225">
        <f t="shared" si="5"/>
      </c>
      <c r="AF41" s="181">
        <f t="shared" si="6"/>
      </c>
      <c r="AG41" s="225">
        <f t="shared" si="7"/>
      </c>
      <c r="AH41" s="226">
        <f>SUM($AC$16:$AC$55)/(Вариант1!$A$15+Вариант2!$A$15+Вариант3!$A$15+Вариант4!$A$15)</f>
        <v>0.8229085729085729</v>
      </c>
      <c r="AI41" s="227">
        <f t="shared" si="8"/>
      </c>
      <c r="AJ41" s="98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</row>
    <row r="42" spans="1:60" ht="12.75" customHeight="1">
      <c r="A42" s="157">
        <f>IF('СПИСОК КЛАССА'!I38=1,1,0)</f>
        <v>0</v>
      </c>
      <c r="B42" s="195">
        <v>27</v>
      </c>
      <c r="C42" s="234">
        <f>IF(NOT(ISBLANK('СПИСОК КЛАССА'!B38)),'СПИСОК КЛАССА'!B38,"")</f>
      </c>
      <c r="D42" s="163">
        <f>IF(NOT(ISBLANK('СПИСОК КЛАССА'!C38)),IF(NOT(ISBLANK('СПИСОК КЛАССА'!I38)),'СПИСОК КЛАССА'!C38,"УЧЕНИК НЕ ВЫПОЛНЯЛ РАБОТУ"),"")</f>
      </c>
      <c r="E42" s="245">
        <f>IF(NOT(ISBLANK('СПИСОК КЛАССА'!I38)),IF(NOT(ISBLANK('СПИСОК КЛАССА'!I38)),'СПИСОК КЛАССА'!I38,"УЧЕНИК НЕ ВЫПОЛНЯЛ РАБОТУ"),"")</f>
      </c>
      <c r="F42" s="159">
        <f>IF((ISBLANK($D42)),"",IF($E42=1,Вариант1!F42,IF(Класс!$E42=2,Вариант2!F42,IF(Класс!$E42=3,Вариант3!F42,IF($E42=4,Вариант4!F42,"")))))</f>
      </c>
      <c r="G42" s="159">
        <f>IF((ISBLANK($D42)),"",IF($E42=1,Вариант1!G42,IF(Класс!$E42=2,Вариант2!G42,IF(Класс!$E42=3,Вариант3!G42,IF($E42=4,Вариант4!G42,"")))))</f>
      </c>
      <c r="H42" s="159">
        <f>IF((ISBLANK($D42)),"",IF($E42=1,Вариант1!H42,IF(Класс!$E42=2,Вариант2!H42,IF(Класс!$E42=3,Вариант3!H42,IF($E42=4,Вариант4!H42,"")))))</f>
      </c>
      <c r="I42" s="159">
        <f>IF((ISBLANK($D42)),"",IF($E42=1,Вариант1!I42,IF(Класс!$E42=2,Вариант2!I42,IF(Класс!$E42=3,Вариант3!I42,IF($E42=4,Вариант4!I42,"")))))</f>
      </c>
      <c r="J42" s="159">
        <f>IF((ISBLANK($D42)),"",IF($E42=1,Вариант1!J42,IF(Класс!$E42=2,Вариант2!J42,IF(Класс!$E42=3,Вариант3!J42,IF($E42=4,Вариант4!J42,"")))))</f>
      </c>
      <c r="K42" s="159">
        <f>IF((ISBLANK($D42)),"",IF($E42=1,Вариант1!K42,IF(Класс!$E42=2,Вариант2!K42,IF(Класс!$E42=3,Вариант3!K42,IF($E42=4,Вариант4!K42,"")))))</f>
      </c>
      <c r="L42" s="159">
        <f>IF((ISBLANK($D42)),"",IF($E42=1,Вариант1!L42,IF(Класс!$E42=2,Вариант2!L42,IF(Класс!$E42=3,Вариант3!L42,IF($E42=4,Вариант4!L42,"")))))</f>
      </c>
      <c r="M42" s="159">
        <f>IF((ISBLANK($D42)),"",IF($E42=1,Вариант1!M42,IF(Класс!$E42=2,Вариант2!M42,IF(Класс!$E42=3,Вариант3!M42,IF($E42=4,Вариант4!M42,"")))))</f>
      </c>
      <c r="N42" s="159">
        <f>IF((ISBLANK($D42)),"",IF($E42=1,Вариант1!N42,IF(Класс!$E42=2,Вариант2!N42,IF(Класс!$E42=3,Вариант3!N42,IF($E42=4,Вариант4!N42,"")))))</f>
      </c>
      <c r="O42" s="159">
        <f>IF((ISBLANK($D42)),"",IF($E42=1,Вариант1!O42,IF(Класс!$E42=2,Вариант2!O42,IF(Класс!$E42=3,Вариант3!O42,IF($E42=4,Вариант4!O42,"")))))</f>
      </c>
      <c r="P42" s="159">
        <f>IF((ISBLANK($D42)),"",IF($E42=1,Вариант1!P42,IF(Класс!$E42=2,Вариант2!P42,IF(Класс!$E42=3,Вариант3!P42,IF($E42=4,Вариант4!P42,"")))))</f>
      </c>
      <c r="Q42" s="159">
        <f>IF((ISBLANK($D42)),"",IF($E42=1,Вариант1!Q42,IF(Класс!$E42=2,Вариант2!Q42,IF(Класс!$E42=3,Вариант3!Q42,IF($E42=4,Вариант4!Q42,"")))))</f>
      </c>
      <c r="R42" s="159">
        <f>IF((ISBLANK($D42)),"",IF($E42=1,Вариант1!R42,IF(Класс!$E42=2,Вариант2!R42,IF(Класс!$E42=3,Вариант3!R42,IF($E42=4,Вариант4!R42,"")))))</f>
      </c>
      <c r="S42" s="159">
        <f>IF((ISBLANK($D42)),"",IF($E42=1,Вариант1!S42,IF(Класс!$E42=2,Вариант2!S42,IF(Класс!$E42=3,Вариант3!S42,IF($E42=4,Вариант4!S42,"")))))</f>
      </c>
      <c r="T42" s="159">
        <f>IF((ISBLANK($D42)),"",IF($E42=1,Вариант1!T42,IF(Класс!$E42=2,Вариант2!T42,IF(Класс!$E42=3,Вариант3!T42,IF($E42=4,Вариант4!T42,"")))))</f>
      </c>
      <c r="U42" s="159">
        <f>IF((ISBLANK($D42)),"",IF($E42=1,Вариант1!U42,IF(Класс!$E42=2,Вариант2!U42,IF(Класс!$E42=3,Вариант3!U42,IF($E42=4,Вариант4!U42,"")))))</f>
      </c>
      <c r="V42" s="159">
        <f>IF((ISBLANK($D42)),"",IF($E42=1,Вариант1!V42,IF(Класс!$E42=2,Вариант2!V42,IF(Класс!$E42=3,Вариант3!V42,IF($E42=4,Вариант4!V42,"")))))</f>
      </c>
      <c r="W42" s="159">
        <f>IF((ISBLANK($D42)),"",IF($E42=1,Вариант1!W42,IF(Класс!$E42=2,Вариант2!W42,IF(Класс!$E42=3,Вариант3!W42,IF($E42=4,Вариант4!W42,"")))))</f>
      </c>
      <c r="X42" s="159">
        <f>IF((ISBLANK($D42)),"",IF($E42=1,Вариант1!X42,IF(Класс!$E42=2,Вариант2!X42,IF(Класс!$E42=3,Вариант3!X42,IF($E42=4,Вариант4!X42,"")))))</f>
      </c>
      <c r="Y42" s="159">
        <f>IF((ISBLANK($D42)),"",IF($E42=1,Вариант1!Y42,IF(Класс!$E42=2,Вариант2!Y42,IF(Класс!$E42=3,Вариант3!Y42,IF($E42=4,Вариант4!Y42,"")))))</f>
      </c>
      <c r="Z42" s="159">
        <f>IF((ISBLANK($D42)),"",IF($E42=1,Вариант1!Z42,IF(Класс!$E42=2,Вариант2!Z42,IF(Класс!$E42=3,Вариант3!Z42,IF($E42=4,Вариант4!Z42,"")))))</f>
      </c>
      <c r="AA42" s="159">
        <f>IF((ISBLANK($D42)),"",IF($E42=1,Вариант1!AA42,IF(Класс!$E42=2,Вариант2!AA42,IF(Класс!$E42=3,Вариант3!AA42,IF($E42=4,Вариант4!AA42,"")))))</f>
      </c>
      <c r="AB42" s="181">
        <f t="shared" si="9"/>
      </c>
      <c r="AC42" s="182">
        <f t="shared" si="3"/>
      </c>
      <c r="AD42" s="244">
        <f t="shared" si="4"/>
      </c>
      <c r="AE42" s="225">
        <f t="shared" si="5"/>
      </c>
      <c r="AF42" s="181">
        <f t="shared" si="6"/>
      </c>
      <c r="AG42" s="225">
        <f t="shared" si="7"/>
      </c>
      <c r="AH42" s="226">
        <f>SUM($AC$16:$AC$55)/(Вариант1!$A$15+Вариант2!$A$15+Вариант3!$A$15+Вариант4!$A$15)</f>
        <v>0.8229085729085729</v>
      </c>
      <c r="AI42" s="227">
        <f t="shared" si="8"/>
      </c>
      <c r="AJ42" s="98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</row>
    <row r="43" spans="1:60" ht="12.75" customHeight="1">
      <c r="A43" s="157">
        <f>IF('СПИСОК КЛАССА'!I39=1,1,0)</f>
        <v>0</v>
      </c>
      <c r="B43" s="195">
        <v>28</v>
      </c>
      <c r="C43" s="234">
        <f>IF(NOT(ISBLANK('СПИСОК КЛАССА'!B39)),'СПИСОК КЛАССА'!B39,"")</f>
      </c>
      <c r="D43" s="163">
        <f>IF(NOT(ISBLANK('СПИСОК КЛАССА'!C39)),IF(NOT(ISBLANK('СПИСОК КЛАССА'!I39)),'СПИСОК КЛАССА'!C39,"УЧЕНИК НЕ ВЫПОЛНЯЛ РАБОТУ"),"")</f>
      </c>
      <c r="E43" s="245">
        <f>IF(NOT(ISBLANK('СПИСОК КЛАССА'!I39)),IF(NOT(ISBLANK('СПИСОК КЛАССА'!I39)),'СПИСОК КЛАССА'!I39,"УЧЕНИК НЕ ВЫПОЛНЯЛ РАБОТУ"),"")</f>
      </c>
      <c r="F43" s="159">
        <f>IF((ISBLANK($D43)),"",IF($E43=1,Вариант1!F43,IF(Класс!$E43=2,Вариант2!F43,IF(Класс!$E43=3,Вариант3!F43,IF($E43=4,Вариант4!F43,"")))))</f>
      </c>
      <c r="G43" s="159">
        <f>IF((ISBLANK($D43)),"",IF($E43=1,Вариант1!G43,IF(Класс!$E43=2,Вариант2!G43,IF(Класс!$E43=3,Вариант3!G43,IF($E43=4,Вариант4!G43,"")))))</f>
      </c>
      <c r="H43" s="159">
        <f>IF((ISBLANK($D43)),"",IF($E43=1,Вариант1!H43,IF(Класс!$E43=2,Вариант2!H43,IF(Класс!$E43=3,Вариант3!H43,IF($E43=4,Вариант4!H43,"")))))</f>
      </c>
      <c r="I43" s="159">
        <f>IF((ISBLANK($D43)),"",IF($E43=1,Вариант1!I43,IF(Класс!$E43=2,Вариант2!I43,IF(Класс!$E43=3,Вариант3!I43,IF($E43=4,Вариант4!I43,"")))))</f>
      </c>
      <c r="J43" s="159">
        <f>IF((ISBLANK($D43)),"",IF($E43=1,Вариант1!J43,IF(Класс!$E43=2,Вариант2!J43,IF(Класс!$E43=3,Вариант3!J43,IF($E43=4,Вариант4!J43,"")))))</f>
      </c>
      <c r="K43" s="159">
        <f>IF((ISBLANK($D43)),"",IF($E43=1,Вариант1!K43,IF(Класс!$E43=2,Вариант2!K43,IF(Класс!$E43=3,Вариант3!K43,IF($E43=4,Вариант4!K43,"")))))</f>
      </c>
      <c r="L43" s="159">
        <f>IF((ISBLANK($D43)),"",IF($E43=1,Вариант1!L43,IF(Класс!$E43=2,Вариант2!L43,IF(Класс!$E43=3,Вариант3!L43,IF($E43=4,Вариант4!L43,"")))))</f>
      </c>
      <c r="M43" s="159">
        <f>IF((ISBLANK($D43)),"",IF($E43=1,Вариант1!M43,IF(Класс!$E43=2,Вариант2!M43,IF(Класс!$E43=3,Вариант3!M43,IF($E43=4,Вариант4!M43,"")))))</f>
      </c>
      <c r="N43" s="159">
        <f>IF((ISBLANK($D43)),"",IF($E43=1,Вариант1!N43,IF(Класс!$E43=2,Вариант2!N43,IF(Класс!$E43=3,Вариант3!N43,IF($E43=4,Вариант4!N43,"")))))</f>
      </c>
      <c r="O43" s="159">
        <f>IF((ISBLANK($D43)),"",IF($E43=1,Вариант1!O43,IF(Класс!$E43=2,Вариант2!O43,IF(Класс!$E43=3,Вариант3!O43,IF($E43=4,Вариант4!O43,"")))))</f>
      </c>
      <c r="P43" s="159">
        <f>IF((ISBLANK($D43)),"",IF($E43=1,Вариант1!P43,IF(Класс!$E43=2,Вариант2!P43,IF(Класс!$E43=3,Вариант3!P43,IF($E43=4,Вариант4!P43,"")))))</f>
      </c>
      <c r="Q43" s="159">
        <f>IF((ISBLANK($D43)),"",IF($E43=1,Вариант1!Q43,IF(Класс!$E43=2,Вариант2!Q43,IF(Класс!$E43=3,Вариант3!Q43,IF($E43=4,Вариант4!Q43,"")))))</f>
      </c>
      <c r="R43" s="159">
        <f>IF((ISBLANK($D43)),"",IF($E43=1,Вариант1!R43,IF(Класс!$E43=2,Вариант2!R43,IF(Класс!$E43=3,Вариант3!R43,IF($E43=4,Вариант4!R43,"")))))</f>
      </c>
      <c r="S43" s="159">
        <f>IF((ISBLANK($D43)),"",IF($E43=1,Вариант1!S43,IF(Класс!$E43=2,Вариант2!S43,IF(Класс!$E43=3,Вариант3!S43,IF($E43=4,Вариант4!S43,"")))))</f>
      </c>
      <c r="T43" s="159">
        <f>IF((ISBLANK($D43)),"",IF($E43=1,Вариант1!T43,IF(Класс!$E43=2,Вариант2!T43,IF(Класс!$E43=3,Вариант3!T43,IF($E43=4,Вариант4!T43,"")))))</f>
      </c>
      <c r="U43" s="159">
        <f>IF((ISBLANK($D43)),"",IF($E43=1,Вариант1!U43,IF(Класс!$E43=2,Вариант2!U43,IF(Класс!$E43=3,Вариант3!U43,IF($E43=4,Вариант4!U43,"")))))</f>
      </c>
      <c r="V43" s="159">
        <f>IF((ISBLANK($D43)),"",IF($E43=1,Вариант1!V43,IF(Класс!$E43=2,Вариант2!V43,IF(Класс!$E43=3,Вариант3!V43,IF($E43=4,Вариант4!V43,"")))))</f>
      </c>
      <c r="W43" s="159">
        <f>IF((ISBLANK($D43)),"",IF($E43=1,Вариант1!W43,IF(Класс!$E43=2,Вариант2!W43,IF(Класс!$E43=3,Вариант3!W43,IF($E43=4,Вариант4!W43,"")))))</f>
      </c>
      <c r="X43" s="159">
        <f>IF((ISBLANK($D43)),"",IF($E43=1,Вариант1!X43,IF(Класс!$E43=2,Вариант2!X43,IF(Класс!$E43=3,Вариант3!X43,IF($E43=4,Вариант4!X43,"")))))</f>
      </c>
      <c r="Y43" s="159">
        <f>IF((ISBLANK($D43)),"",IF($E43=1,Вариант1!Y43,IF(Класс!$E43=2,Вариант2!Y43,IF(Класс!$E43=3,Вариант3!Y43,IF($E43=4,Вариант4!Y43,"")))))</f>
      </c>
      <c r="Z43" s="159">
        <f>IF((ISBLANK($D43)),"",IF($E43=1,Вариант1!Z43,IF(Класс!$E43=2,Вариант2!Z43,IF(Класс!$E43=3,Вариант3!Z43,IF($E43=4,Вариант4!Z43,"")))))</f>
      </c>
      <c r="AA43" s="159">
        <f>IF((ISBLANK($D43)),"",IF($E43=1,Вариант1!AA43,IF(Класс!$E43=2,Вариант2!AA43,IF(Класс!$E43=3,Вариант3!AA43,IF($E43=4,Вариант4!AA43,"")))))</f>
      </c>
      <c r="AB43" s="181">
        <f t="shared" si="9"/>
      </c>
      <c r="AC43" s="182">
        <f t="shared" si="3"/>
      </c>
      <c r="AD43" s="244">
        <f t="shared" si="4"/>
      </c>
      <c r="AE43" s="225">
        <f t="shared" si="5"/>
      </c>
      <c r="AF43" s="181">
        <f t="shared" si="6"/>
      </c>
      <c r="AG43" s="225">
        <f t="shared" si="7"/>
      </c>
      <c r="AH43" s="226">
        <f>SUM($AC$16:$AC$55)/(Вариант1!$A$15+Вариант2!$A$15+Вариант3!$A$15+Вариант4!$A$15)</f>
        <v>0.8229085729085729</v>
      </c>
      <c r="AI43" s="227">
        <f t="shared" si="8"/>
      </c>
      <c r="AJ43" s="98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</row>
    <row r="44" spans="1:60" ht="12.75" customHeight="1">
      <c r="A44" s="157">
        <f>IF('СПИСОК КЛАССА'!I40=1,1,0)</f>
        <v>0</v>
      </c>
      <c r="B44" s="195">
        <v>29</v>
      </c>
      <c r="C44" s="234">
        <f>IF(NOT(ISBLANK('СПИСОК КЛАССА'!B40)),'СПИСОК КЛАССА'!B40,"")</f>
      </c>
      <c r="D44" s="163">
        <f>IF(NOT(ISBLANK('СПИСОК КЛАССА'!C40)),IF(NOT(ISBLANK('СПИСОК КЛАССА'!I40)),'СПИСОК КЛАССА'!C40,"УЧЕНИК НЕ ВЫПОЛНЯЛ РАБОТУ"),"")</f>
      </c>
      <c r="E44" s="245">
        <f>IF(NOT(ISBLANK('СПИСОК КЛАССА'!I40)),IF(NOT(ISBLANK('СПИСОК КЛАССА'!I40)),'СПИСОК КЛАССА'!I40,"УЧЕНИК НЕ ВЫПОЛНЯЛ РАБОТУ"),"")</f>
      </c>
      <c r="F44" s="159">
        <f>IF((ISBLANK($D44)),"",IF($E44=1,Вариант1!F44,IF(Класс!$E44=2,Вариант2!F44,IF(Класс!$E44=3,Вариант3!F44,IF($E44=4,Вариант4!F44,"")))))</f>
      </c>
      <c r="G44" s="159">
        <f>IF((ISBLANK($D44)),"",IF($E44=1,Вариант1!G44,IF(Класс!$E44=2,Вариант2!G44,IF(Класс!$E44=3,Вариант3!G44,IF($E44=4,Вариант4!G44,"")))))</f>
      </c>
      <c r="H44" s="159">
        <f>IF((ISBLANK($D44)),"",IF($E44=1,Вариант1!H44,IF(Класс!$E44=2,Вариант2!H44,IF(Класс!$E44=3,Вариант3!H44,IF($E44=4,Вариант4!H44,"")))))</f>
      </c>
      <c r="I44" s="159">
        <f>IF((ISBLANK($D44)),"",IF($E44=1,Вариант1!I44,IF(Класс!$E44=2,Вариант2!I44,IF(Класс!$E44=3,Вариант3!I44,IF($E44=4,Вариант4!I44,"")))))</f>
      </c>
      <c r="J44" s="159">
        <f>IF((ISBLANK($D44)),"",IF($E44=1,Вариант1!J44,IF(Класс!$E44=2,Вариант2!J44,IF(Класс!$E44=3,Вариант3!J44,IF($E44=4,Вариант4!J44,"")))))</f>
      </c>
      <c r="K44" s="159">
        <f>IF((ISBLANK($D44)),"",IF($E44=1,Вариант1!K44,IF(Класс!$E44=2,Вариант2!K44,IF(Класс!$E44=3,Вариант3!K44,IF($E44=4,Вариант4!K44,"")))))</f>
      </c>
      <c r="L44" s="159">
        <f>IF((ISBLANK($D44)),"",IF($E44=1,Вариант1!L44,IF(Класс!$E44=2,Вариант2!L44,IF(Класс!$E44=3,Вариант3!L44,IF($E44=4,Вариант4!L44,"")))))</f>
      </c>
      <c r="M44" s="159">
        <f>IF((ISBLANK($D44)),"",IF($E44=1,Вариант1!M44,IF(Класс!$E44=2,Вариант2!M44,IF(Класс!$E44=3,Вариант3!M44,IF($E44=4,Вариант4!M44,"")))))</f>
      </c>
      <c r="N44" s="159">
        <f>IF((ISBLANK($D44)),"",IF($E44=1,Вариант1!N44,IF(Класс!$E44=2,Вариант2!N44,IF(Класс!$E44=3,Вариант3!N44,IF($E44=4,Вариант4!N44,"")))))</f>
      </c>
      <c r="O44" s="159">
        <f>IF((ISBLANK($D44)),"",IF($E44=1,Вариант1!O44,IF(Класс!$E44=2,Вариант2!O44,IF(Класс!$E44=3,Вариант3!O44,IF($E44=4,Вариант4!O44,"")))))</f>
      </c>
      <c r="P44" s="159">
        <f>IF((ISBLANK($D44)),"",IF($E44=1,Вариант1!P44,IF(Класс!$E44=2,Вариант2!P44,IF(Класс!$E44=3,Вариант3!P44,IF($E44=4,Вариант4!P44,"")))))</f>
      </c>
      <c r="Q44" s="159">
        <f>IF((ISBLANK($D44)),"",IF($E44=1,Вариант1!Q44,IF(Класс!$E44=2,Вариант2!Q44,IF(Класс!$E44=3,Вариант3!Q44,IF($E44=4,Вариант4!Q44,"")))))</f>
      </c>
      <c r="R44" s="159">
        <f>IF((ISBLANK($D44)),"",IF($E44=1,Вариант1!R44,IF(Класс!$E44=2,Вариант2!R44,IF(Класс!$E44=3,Вариант3!R44,IF($E44=4,Вариант4!R44,"")))))</f>
      </c>
      <c r="S44" s="159">
        <f>IF((ISBLANK($D44)),"",IF($E44=1,Вариант1!S44,IF(Класс!$E44=2,Вариант2!S44,IF(Класс!$E44=3,Вариант3!S44,IF($E44=4,Вариант4!S44,"")))))</f>
      </c>
      <c r="T44" s="159">
        <f>IF((ISBLANK($D44)),"",IF($E44=1,Вариант1!T44,IF(Класс!$E44=2,Вариант2!T44,IF(Класс!$E44=3,Вариант3!T44,IF($E44=4,Вариант4!T44,"")))))</f>
      </c>
      <c r="U44" s="159">
        <f>IF((ISBLANK($D44)),"",IF($E44=1,Вариант1!U44,IF(Класс!$E44=2,Вариант2!U44,IF(Класс!$E44=3,Вариант3!U44,IF($E44=4,Вариант4!U44,"")))))</f>
      </c>
      <c r="V44" s="159">
        <f>IF((ISBLANK($D44)),"",IF($E44=1,Вариант1!V44,IF(Класс!$E44=2,Вариант2!V44,IF(Класс!$E44=3,Вариант3!V44,IF($E44=4,Вариант4!V44,"")))))</f>
      </c>
      <c r="W44" s="159">
        <f>IF((ISBLANK($D44)),"",IF($E44=1,Вариант1!W44,IF(Класс!$E44=2,Вариант2!W44,IF(Класс!$E44=3,Вариант3!W44,IF($E44=4,Вариант4!W44,"")))))</f>
      </c>
      <c r="X44" s="159">
        <f>IF((ISBLANK($D44)),"",IF($E44=1,Вариант1!X44,IF(Класс!$E44=2,Вариант2!X44,IF(Класс!$E44=3,Вариант3!X44,IF($E44=4,Вариант4!X44,"")))))</f>
      </c>
      <c r="Y44" s="159">
        <f>IF((ISBLANK($D44)),"",IF($E44=1,Вариант1!Y44,IF(Класс!$E44=2,Вариант2!Y44,IF(Класс!$E44=3,Вариант3!Y44,IF($E44=4,Вариант4!Y44,"")))))</f>
      </c>
      <c r="Z44" s="159">
        <f>IF((ISBLANK($D44)),"",IF($E44=1,Вариант1!Z44,IF(Класс!$E44=2,Вариант2!Z44,IF(Класс!$E44=3,Вариант3!Z44,IF($E44=4,Вариант4!Z44,"")))))</f>
      </c>
      <c r="AA44" s="159">
        <f>IF((ISBLANK($D44)),"",IF($E44=1,Вариант1!AA44,IF(Класс!$E44=2,Вариант2!AA44,IF(Класс!$E44=3,Вариант3!AA44,IF($E44=4,Вариант4!AA44,"")))))</f>
      </c>
      <c r="AB44" s="181">
        <f t="shared" si="9"/>
      </c>
      <c r="AC44" s="182">
        <f t="shared" si="3"/>
      </c>
      <c r="AD44" s="244">
        <f t="shared" si="4"/>
      </c>
      <c r="AE44" s="225">
        <f t="shared" si="5"/>
      </c>
      <c r="AF44" s="181">
        <f t="shared" si="6"/>
      </c>
      <c r="AG44" s="225">
        <f t="shared" si="7"/>
      </c>
      <c r="AH44" s="226">
        <f>SUM($AC$16:$AC$55)/(Вариант1!$A$15+Вариант2!$A$15+Вариант3!$A$15+Вариант4!$A$15)</f>
        <v>0.8229085729085729</v>
      </c>
      <c r="AI44" s="227">
        <f t="shared" si="8"/>
      </c>
      <c r="AJ44" s="98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</row>
    <row r="45" spans="1:60" ht="12.75" customHeight="1">
      <c r="A45" s="157">
        <f>IF('СПИСОК КЛАССА'!I41=1,1,0)</f>
        <v>0</v>
      </c>
      <c r="B45" s="195">
        <v>30</v>
      </c>
      <c r="C45" s="234">
        <f>IF(NOT(ISBLANK('СПИСОК КЛАССА'!B41)),'СПИСОК КЛАССА'!B41,"")</f>
      </c>
      <c r="D45" s="163">
        <f>IF(NOT(ISBLANK('СПИСОК КЛАССА'!C41)),IF(NOT(ISBLANK('СПИСОК КЛАССА'!I41)),'СПИСОК КЛАССА'!C41,"УЧЕНИК НЕ ВЫПОЛНЯЛ РАБОТУ"),"")</f>
      </c>
      <c r="E45" s="245">
        <f>IF(NOT(ISBLANK('СПИСОК КЛАССА'!I41)),IF(NOT(ISBLANK('СПИСОК КЛАССА'!I41)),'СПИСОК КЛАССА'!I41,"УЧЕНИК НЕ ВЫПОЛНЯЛ РАБОТУ"),"")</f>
      </c>
      <c r="F45" s="159">
        <f>IF((ISBLANK($D45)),"",IF($E45=1,Вариант1!F45,IF(Класс!$E45=2,Вариант2!F45,IF(Класс!$E45=3,Вариант3!F45,IF($E45=4,Вариант4!F45,"")))))</f>
      </c>
      <c r="G45" s="159">
        <f>IF((ISBLANK($D45)),"",IF($E45=1,Вариант1!G45,IF(Класс!$E45=2,Вариант2!G45,IF(Класс!$E45=3,Вариант3!G45,IF($E45=4,Вариант4!G45,"")))))</f>
      </c>
      <c r="H45" s="159">
        <f>IF((ISBLANK($D45)),"",IF($E45=1,Вариант1!H45,IF(Класс!$E45=2,Вариант2!H45,IF(Класс!$E45=3,Вариант3!H45,IF($E45=4,Вариант4!H45,"")))))</f>
      </c>
      <c r="I45" s="159">
        <f>IF((ISBLANK($D45)),"",IF($E45=1,Вариант1!I45,IF(Класс!$E45=2,Вариант2!I45,IF(Класс!$E45=3,Вариант3!I45,IF($E45=4,Вариант4!I45,"")))))</f>
      </c>
      <c r="J45" s="159">
        <f>IF((ISBLANK($D45)),"",IF($E45=1,Вариант1!J45,IF(Класс!$E45=2,Вариант2!J45,IF(Класс!$E45=3,Вариант3!J45,IF($E45=4,Вариант4!J45,"")))))</f>
      </c>
      <c r="K45" s="159">
        <f>IF((ISBLANK($D45)),"",IF($E45=1,Вариант1!K45,IF(Класс!$E45=2,Вариант2!K45,IF(Класс!$E45=3,Вариант3!K45,IF($E45=4,Вариант4!K45,"")))))</f>
      </c>
      <c r="L45" s="159">
        <f>IF((ISBLANK($D45)),"",IF($E45=1,Вариант1!L45,IF(Класс!$E45=2,Вариант2!L45,IF(Класс!$E45=3,Вариант3!L45,IF($E45=4,Вариант4!L45,"")))))</f>
      </c>
      <c r="M45" s="159">
        <f>IF((ISBLANK($D45)),"",IF($E45=1,Вариант1!M45,IF(Класс!$E45=2,Вариант2!M45,IF(Класс!$E45=3,Вариант3!M45,IF($E45=4,Вариант4!M45,"")))))</f>
      </c>
      <c r="N45" s="159">
        <f>IF((ISBLANK($D45)),"",IF($E45=1,Вариант1!N45,IF(Класс!$E45=2,Вариант2!N45,IF(Класс!$E45=3,Вариант3!N45,IF($E45=4,Вариант4!N45,"")))))</f>
      </c>
      <c r="O45" s="159">
        <f>IF((ISBLANK($D45)),"",IF($E45=1,Вариант1!O45,IF(Класс!$E45=2,Вариант2!O45,IF(Класс!$E45=3,Вариант3!O45,IF($E45=4,Вариант4!O45,"")))))</f>
      </c>
      <c r="P45" s="159">
        <f>IF((ISBLANK($D45)),"",IF($E45=1,Вариант1!P45,IF(Класс!$E45=2,Вариант2!P45,IF(Класс!$E45=3,Вариант3!P45,IF($E45=4,Вариант4!P45,"")))))</f>
      </c>
      <c r="Q45" s="159">
        <f>IF((ISBLANK($D45)),"",IF($E45=1,Вариант1!Q45,IF(Класс!$E45=2,Вариант2!Q45,IF(Класс!$E45=3,Вариант3!Q45,IF($E45=4,Вариант4!Q45,"")))))</f>
      </c>
      <c r="R45" s="159">
        <f>IF((ISBLANK($D45)),"",IF($E45=1,Вариант1!R45,IF(Класс!$E45=2,Вариант2!R45,IF(Класс!$E45=3,Вариант3!R45,IF($E45=4,Вариант4!R45,"")))))</f>
      </c>
      <c r="S45" s="159">
        <f>IF((ISBLANK($D45)),"",IF($E45=1,Вариант1!S45,IF(Класс!$E45=2,Вариант2!S45,IF(Класс!$E45=3,Вариант3!S45,IF($E45=4,Вариант4!S45,"")))))</f>
      </c>
      <c r="T45" s="159">
        <f>IF((ISBLANK($D45)),"",IF($E45=1,Вариант1!T45,IF(Класс!$E45=2,Вариант2!T45,IF(Класс!$E45=3,Вариант3!T45,IF($E45=4,Вариант4!T45,"")))))</f>
      </c>
      <c r="U45" s="159">
        <f>IF((ISBLANK($D45)),"",IF($E45=1,Вариант1!U45,IF(Класс!$E45=2,Вариант2!U45,IF(Класс!$E45=3,Вариант3!U45,IF($E45=4,Вариант4!U45,"")))))</f>
      </c>
      <c r="V45" s="159">
        <f>IF((ISBLANK($D45)),"",IF($E45=1,Вариант1!V45,IF(Класс!$E45=2,Вариант2!V45,IF(Класс!$E45=3,Вариант3!V45,IF($E45=4,Вариант4!V45,"")))))</f>
      </c>
      <c r="W45" s="159">
        <f>IF((ISBLANK($D45)),"",IF($E45=1,Вариант1!W45,IF(Класс!$E45=2,Вариант2!W45,IF(Класс!$E45=3,Вариант3!W45,IF($E45=4,Вариант4!W45,"")))))</f>
      </c>
      <c r="X45" s="159">
        <f>IF((ISBLANK($D45)),"",IF($E45=1,Вариант1!X45,IF(Класс!$E45=2,Вариант2!X45,IF(Класс!$E45=3,Вариант3!X45,IF($E45=4,Вариант4!X45,"")))))</f>
      </c>
      <c r="Y45" s="159">
        <f>IF((ISBLANK($D45)),"",IF($E45=1,Вариант1!Y45,IF(Класс!$E45=2,Вариант2!Y45,IF(Класс!$E45=3,Вариант3!Y45,IF($E45=4,Вариант4!Y45,"")))))</f>
      </c>
      <c r="Z45" s="159">
        <f>IF((ISBLANK($D45)),"",IF($E45=1,Вариант1!Z45,IF(Класс!$E45=2,Вариант2!Z45,IF(Класс!$E45=3,Вариант3!Z45,IF($E45=4,Вариант4!Z45,"")))))</f>
      </c>
      <c r="AA45" s="159">
        <f>IF((ISBLANK($D45)),"",IF($E45=1,Вариант1!AA45,IF(Класс!$E45=2,Вариант2!AA45,IF(Класс!$E45=3,Вариант3!AA45,IF($E45=4,Вариант4!AA45,"")))))</f>
      </c>
      <c r="AB45" s="181">
        <f t="shared" si="9"/>
      </c>
      <c r="AC45" s="182">
        <f t="shared" si="3"/>
      </c>
      <c r="AD45" s="244">
        <f t="shared" si="4"/>
      </c>
      <c r="AE45" s="225">
        <f t="shared" si="5"/>
      </c>
      <c r="AF45" s="181">
        <f t="shared" si="6"/>
      </c>
      <c r="AG45" s="225">
        <f t="shared" si="7"/>
      </c>
      <c r="AH45" s="226">
        <f>SUM($AC$16:$AC$55)/(Вариант1!$A$15+Вариант2!$A$15+Вариант3!$A$15+Вариант4!$A$15)</f>
        <v>0.8229085729085729</v>
      </c>
      <c r="AI45" s="227">
        <f t="shared" si="8"/>
      </c>
      <c r="AJ45" s="98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</row>
    <row r="46" spans="1:60" ht="12.75" customHeight="1">
      <c r="A46" s="157">
        <f>IF('СПИСОК КЛАССА'!I42=1,1,0)</f>
        <v>0</v>
      </c>
      <c r="B46" s="195">
        <v>31</v>
      </c>
      <c r="C46" s="234">
        <f>IF(NOT(ISBLANK('СПИСОК КЛАССА'!B42)),'СПИСОК КЛАССА'!B42,"")</f>
      </c>
      <c r="D46" s="163">
        <f>IF(NOT(ISBLANK('СПИСОК КЛАССА'!C42)),IF(NOT(ISBLANK('СПИСОК КЛАССА'!I42)),'СПИСОК КЛАССА'!C42,"УЧЕНИК НЕ ВЫПОЛНЯЛ РАБОТУ"),"")</f>
      </c>
      <c r="E46" s="245">
        <f>IF(NOT(ISBLANK('СПИСОК КЛАССА'!I42)),IF(NOT(ISBLANK('СПИСОК КЛАССА'!I42)),'СПИСОК КЛАССА'!I42,"УЧЕНИК НЕ ВЫПОЛНЯЛ РАБОТУ"),"")</f>
      </c>
      <c r="F46" s="159">
        <f>IF((ISBLANK($D46)),"",IF($E46=1,Вариант1!F46,IF(Класс!$E46=2,Вариант2!F46,IF(Класс!$E46=3,Вариант3!F46,IF($E46=4,Вариант4!F46,"")))))</f>
      </c>
      <c r="G46" s="159">
        <f>IF((ISBLANK($D46)),"",IF($E46=1,Вариант1!G46,IF(Класс!$E46=2,Вариант2!G46,IF(Класс!$E46=3,Вариант3!G46,IF($E46=4,Вариант4!G46,"")))))</f>
      </c>
      <c r="H46" s="159">
        <f>IF((ISBLANK($D46)),"",IF($E46=1,Вариант1!H46,IF(Класс!$E46=2,Вариант2!H46,IF(Класс!$E46=3,Вариант3!H46,IF($E46=4,Вариант4!H46,"")))))</f>
      </c>
      <c r="I46" s="159">
        <f>IF((ISBLANK($D46)),"",IF($E46=1,Вариант1!I46,IF(Класс!$E46=2,Вариант2!I46,IF(Класс!$E46=3,Вариант3!I46,IF($E46=4,Вариант4!I46,"")))))</f>
      </c>
      <c r="J46" s="159">
        <f>IF((ISBLANK($D46)),"",IF($E46=1,Вариант1!J46,IF(Класс!$E46=2,Вариант2!J46,IF(Класс!$E46=3,Вариант3!J46,IF($E46=4,Вариант4!J46,"")))))</f>
      </c>
      <c r="K46" s="159">
        <f>IF((ISBLANK($D46)),"",IF($E46=1,Вариант1!K46,IF(Класс!$E46=2,Вариант2!K46,IF(Класс!$E46=3,Вариант3!K46,IF($E46=4,Вариант4!K46,"")))))</f>
      </c>
      <c r="L46" s="159">
        <f>IF((ISBLANK($D46)),"",IF($E46=1,Вариант1!L46,IF(Класс!$E46=2,Вариант2!L46,IF(Класс!$E46=3,Вариант3!L46,IF($E46=4,Вариант4!L46,"")))))</f>
      </c>
      <c r="M46" s="159">
        <f>IF((ISBLANK($D46)),"",IF($E46=1,Вариант1!M46,IF(Класс!$E46=2,Вариант2!M46,IF(Класс!$E46=3,Вариант3!M46,IF($E46=4,Вариант4!M46,"")))))</f>
      </c>
      <c r="N46" s="159">
        <f>IF((ISBLANK($D46)),"",IF($E46=1,Вариант1!N46,IF(Класс!$E46=2,Вариант2!N46,IF(Класс!$E46=3,Вариант3!N46,IF($E46=4,Вариант4!N46,"")))))</f>
      </c>
      <c r="O46" s="159">
        <f>IF((ISBLANK($D46)),"",IF($E46=1,Вариант1!O46,IF(Класс!$E46=2,Вариант2!O46,IF(Класс!$E46=3,Вариант3!O46,IF($E46=4,Вариант4!O46,"")))))</f>
      </c>
      <c r="P46" s="159">
        <f>IF((ISBLANK($D46)),"",IF($E46=1,Вариант1!P46,IF(Класс!$E46=2,Вариант2!P46,IF(Класс!$E46=3,Вариант3!P46,IF($E46=4,Вариант4!P46,"")))))</f>
      </c>
      <c r="Q46" s="159">
        <f>IF((ISBLANK($D46)),"",IF($E46=1,Вариант1!Q46,IF(Класс!$E46=2,Вариант2!Q46,IF(Класс!$E46=3,Вариант3!Q46,IF($E46=4,Вариант4!Q46,"")))))</f>
      </c>
      <c r="R46" s="159">
        <f>IF((ISBLANK($D46)),"",IF($E46=1,Вариант1!R46,IF(Класс!$E46=2,Вариант2!R46,IF(Класс!$E46=3,Вариант3!R46,IF($E46=4,Вариант4!R46,"")))))</f>
      </c>
      <c r="S46" s="159">
        <f>IF((ISBLANK($D46)),"",IF($E46=1,Вариант1!S46,IF(Класс!$E46=2,Вариант2!S46,IF(Класс!$E46=3,Вариант3!S46,IF($E46=4,Вариант4!S46,"")))))</f>
      </c>
      <c r="T46" s="159">
        <f>IF((ISBLANK($D46)),"",IF($E46=1,Вариант1!T46,IF(Класс!$E46=2,Вариант2!T46,IF(Класс!$E46=3,Вариант3!T46,IF($E46=4,Вариант4!T46,"")))))</f>
      </c>
      <c r="U46" s="159">
        <f>IF((ISBLANK($D46)),"",IF($E46=1,Вариант1!U46,IF(Класс!$E46=2,Вариант2!U46,IF(Класс!$E46=3,Вариант3!U46,IF($E46=4,Вариант4!U46,"")))))</f>
      </c>
      <c r="V46" s="159">
        <f>IF((ISBLANK($D46)),"",IF($E46=1,Вариант1!V46,IF(Класс!$E46=2,Вариант2!V46,IF(Класс!$E46=3,Вариант3!V46,IF($E46=4,Вариант4!V46,"")))))</f>
      </c>
      <c r="W46" s="159">
        <f>IF((ISBLANK($D46)),"",IF($E46=1,Вариант1!W46,IF(Класс!$E46=2,Вариант2!W46,IF(Класс!$E46=3,Вариант3!W46,IF($E46=4,Вариант4!W46,"")))))</f>
      </c>
      <c r="X46" s="159">
        <f>IF((ISBLANK($D46)),"",IF($E46=1,Вариант1!X46,IF(Класс!$E46=2,Вариант2!X46,IF(Класс!$E46=3,Вариант3!X46,IF($E46=4,Вариант4!X46,"")))))</f>
      </c>
      <c r="Y46" s="159">
        <f>IF((ISBLANK($D46)),"",IF($E46=1,Вариант1!Y46,IF(Класс!$E46=2,Вариант2!Y46,IF(Класс!$E46=3,Вариант3!Y46,IF($E46=4,Вариант4!Y46,"")))))</f>
      </c>
      <c r="Z46" s="159">
        <f>IF((ISBLANK($D46)),"",IF($E46=1,Вариант1!Z46,IF(Класс!$E46=2,Вариант2!Z46,IF(Класс!$E46=3,Вариант3!Z46,IF($E46=4,Вариант4!Z46,"")))))</f>
      </c>
      <c r="AA46" s="159">
        <f>IF((ISBLANK($D46)),"",IF($E46=1,Вариант1!AA46,IF(Класс!$E46=2,Вариант2!AA46,IF(Класс!$E46=3,Вариант3!AA46,IF($E46=4,Вариант4!AA46,"")))))</f>
      </c>
      <c r="AB46" s="181">
        <f t="shared" si="9"/>
      </c>
      <c r="AC46" s="182">
        <f t="shared" si="3"/>
      </c>
      <c r="AD46" s="244">
        <f t="shared" si="4"/>
      </c>
      <c r="AE46" s="225">
        <f t="shared" si="5"/>
      </c>
      <c r="AF46" s="181">
        <f t="shared" si="6"/>
      </c>
      <c r="AG46" s="225">
        <f t="shared" si="7"/>
      </c>
      <c r="AH46" s="226">
        <f>SUM($AC$16:$AC$55)/(Вариант1!$A$15+Вариант2!$A$15+Вариант3!$A$15+Вариант4!$A$15)</f>
        <v>0.8229085729085729</v>
      </c>
      <c r="AI46" s="227">
        <f t="shared" si="8"/>
      </c>
      <c r="AJ46" s="98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</row>
    <row r="47" spans="1:60" ht="12.75" customHeight="1">
      <c r="A47" s="157">
        <f>IF('СПИСОК КЛАССА'!I43=1,1,0)</f>
        <v>0</v>
      </c>
      <c r="B47" s="195">
        <v>32</v>
      </c>
      <c r="C47" s="234">
        <f>IF(NOT(ISBLANK('СПИСОК КЛАССА'!B43)),'СПИСОК КЛАССА'!B43,"")</f>
      </c>
      <c r="D47" s="163">
        <f>IF(NOT(ISBLANK('СПИСОК КЛАССА'!C43)),IF(NOT(ISBLANK('СПИСОК КЛАССА'!I43)),'СПИСОК КЛАССА'!C43,"УЧЕНИК НЕ ВЫПОЛНЯЛ РАБОТУ"),"")</f>
      </c>
      <c r="E47" s="245">
        <f>IF(NOT(ISBLANK('СПИСОК КЛАССА'!I43)),IF(NOT(ISBLANK('СПИСОК КЛАССА'!I43)),'СПИСОК КЛАССА'!I43,"УЧЕНИК НЕ ВЫПОЛНЯЛ РАБОТУ"),"")</f>
      </c>
      <c r="F47" s="159">
        <f>IF((ISBLANK($D47)),"",IF($E47=1,Вариант1!F47,IF(Класс!$E47=2,Вариант2!F47,IF(Класс!$E47=3,Вариант3!F47,IF($E47=4,Вариант4!F47,"")))))</f>
      </c>
      <c r="G47" s="159">
        <f>IF((ISBLANK($D47)),"",IF($E47=1,Вариант1!G47,IF(Класс!$E47=2,Вариант2!G47,IF(Класс!$E47=3,Вариант3!G47,IF($E47=4,Вариант4!G47,"")))))</f>
      </c>
      <c r="H47" s="159">
        <f>IF((ISBLANK($D47)),"",IF($E47=1,Вариант1!H47,IF(Класс!$E47=2,Вариант2!H47,IF(Класс!$E47=3,Вариант3!H47,IF($E47=4,Вариант4!H47,"")))))</f>
      </c>
      <c r="I47" s="159">
        <f>IF((ISBLANK($D47)),"",IF($E47=1,Вариант1!I47,IF(Класс!$E47=2,Вариант2!I47,IF(Класс!$E47=3,Вариант3!I47,IF($E47=4,Вариант4!I47,"")))))</f>
      </c>
      <c r="J47" s="159">
        <f>IF((ISBLANK($D47)),"",IF($E47=1,Вариант1!J47,IF(Класс!$E47=2,Вариант2!J47,IF(Класс!$E47=3,Вариант3!J47,IF($E47=4,Вариант4!J47,"")))))</f>
      </c>
      <c r="K47" s="159">
        <f>IF((ISBLANK($D47)),"",IF($E47=1,Вариант1!K47,IF(Класс!$E47=2,Вариант2!K47,IF(Класс!$E47=3,Вариант3!K47,IF($E47=4,Вариант4!K47,"")))))</f>
      </c>
      <c r="L47" s="159">
        <f>IF((ISBLANK($D47)),"",IF($E47=1,Вариант1!L47,IF(Класс!$E47=2,Вариант2!L47,IF(Класс!$E47=3,Вариант3!L47,IF($E47=4,Вариант4!L47,"")))))</f>
      </c>
      <c r="M47" s="159">
        <f>IF((ISBLANK($D47)),"",IF($E47=1,Вариант1!M47,IF(Класс!$E47=2,Вариант2!M47,IF(Класс!$E47=3,Вариант3!M47,IF($E47=4,Вариант4!M47,"")))))</f>
      </c>
      <c r="N47" s="159">
        <f>IF((ISBLANK($D47)),"",IF($E47=1,Вариант1!N47,IF(Класс!$E47=2,Вариант2!N47,IF(Класс!$E47=3,Вариант3!N47,IF($E47=4,Вариант4!N47,"")))))</f>
      </c>
      <c r="O47" s="159">
        <f>IF((ISBLANK($D47)),"",IF($E47=1,Вариант1!O47,IF(Класс!$E47=2,Вариант2!O47,IF(Класс!$E47=3,Вариант3!O47,IF($E47=4,Вариант4!O47,"")))))</f>
      </c>
      <c r="P47" s="159">
        <f>IF((ISBLANK($D47)),"",IF($E47=1,Вариант1!P47,IF(Класс!$E47=2,Вариант2!P47,IF(Класс!$E47=3,Вариант3!P47,IF($E47=4,Вариант4!P47,"")))))</f>
      </c>
      <c r="Q47" s="159">
        <f>IF((ISBLANK($D47)),"",IF($E47=1,Вариант1!Q47,IF(Класс!$E47=2,Вариант2!Q47,IF(Класс!$E47=3,Вариант3!Q47,IF($E47=4,Вариант4!Q47,"")))))</f>
      </c>
      <c r="R47" s="159">
        <f>IF((ISBLANK($D47)),"",IF($E47=1,Вариант1!R47,IF(Класс!$E47=2,Вариант2!R47,IF(Класс!$E47=3,Вариант3!R47,IF($E47=4,Вариант4!R47,"")))))</f>
      </c>
      <c r="S47" s="159">
        <f>IF((ISBLANK($D47)),"",IF($E47=1,Вариант1!S47,IF(Класс!$E47=2,Вариант2!S47,IF(Класс!$E47=3,Вариант3!S47,IF($E47=4,Вариант4!S47,"")))))</f>
      </c>
      <c r="T47" s="159">
        <f>IF((ISBLANK($D47)),"",IF($E47=1,Вариант1!T47,IF(Класс!$E47=2,Вариант2!T47,IF(Класс!$E47=3,Вариант3!T47,IF($E47=4,Вариант4!T47,"")))))</f>
      </c>
      <c r="U47" s="159">
        <f>IF((ISBLANK($D47)),"",IF($E47=1,Вариант1!U47,IF(Класс!$E47=2,Вариант2!U47,IF(Класс!$E47=3,Вариант3!U47,IF($E47=4,Вариант4!U47,"")))))</f>
      </c>
      <c r="V47" s="159">
        <f>IF((ISBLANK($D47)),"",IF($E47=1,Вариант1!V47,IF(Класс!$E47=2,Вариант2!V47,IF(Класс!$E47=3,Вариант3!V47,IF($E47=4,Вариант4!V47,"")))))</f>
      </c>
      <c r="W47" s="159">
        <f>IF((ISBLANK($D47)),"",IF($E47=1,Вариант1!W47,IF(Класс!$E47=2,Вариант2!W47,IF(Класс!$E47=3,Вариант3!W47,IF($E47=4,Вариант4!W47,"")))))</f>
      </c>
      <c r="X47" s="159">
        <f>IF((ISBLANK($D47)),"",IF($E47=1,Вариант1!X47,IF(Класс!$E47=2,Вариант2!X47,IF(Класс!$E47=3,Вариант3!X47,IF($E47=4,Вариант4!X47,"")))))</f>
      </c>
      <c r="Y47" s="159">
        <f>IF((ISBLANK($D47)),"",IF($E47=1,Вариант1!Y47,IF(Класс!$E47=2,Вариант2!Y47,IF(Класс!$E47=3,Вариант3!Y47,IF($E47=4,Вариант4!Y47,"")))))</f>
      </c>
      <c r="Z47" s="159">
        <f>IF((ISBLANK($D47)),"",IF($E47=1,Вариант1!Z47,IF(Класс!$E47=2,Вариант2!Z47,IF(Класс!$E47=3,Вариант3!Z47,IF($E47=4,Вариант4!Z47,"")))))</f>
      </c>
      <c r="AA47" s="159">
        <f>IF((ISBLANK($D47)),"",IF($E47=1,Вариант1!AA47,IF(Класс!$E47=2,Вариант2!AA47,IF(Класс!$E47=3,Вариант3!AA47,IF($E47=4,Вариант4!AA47,"")))))</f>
      </c>
      <c r="AB47" s="181">
        <f t="shared" si="9"/>
      </c>
      <c r="AC47" s="182">
        <f t="shared" si="3"/>
      </c>
      <c r="AD47" s="244">
        <f t="shared" si="4"/>
      </c>
      <c r="AE47" s="225">
        <f t="shared" si="5"/>
      </c>
      <c r="AF47" s="181">
        <f t="shared" si="6"/>
      </c>
      <c r="AG47" s="225">
        <f t="shared" si="7"/>
      </c>
      <c r="AH47" s="226">
        <f>SUM($AC$16:$AC$55)/(Вариант1!$A$15+Вариант2!$A$15+Вариант3!$A$15+Вариант4!$A$15)</f>
        <v>0.8229085729085729</v>
      </c>
      <c r="AI47" s="227">
        <f t="shared" si="8"/>
      </c>
      <c r="AJ47" s="98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</row>
    <row r="48" spans="1:60" ht="12.75" customHeight="1">
      <c r="A48" s="157">
        <f>IF('СПИСОК КЛАССА'!I44=1,1,0)</f>
        <v>0</v>
      </c>
      <c r="B48" s="195">
        <v>33</v>
      </c>
      <c r="C48" s="234">
        <f>IF(NOT(ISBLANK('СПИСОК КЛАССА'!B44)),'СПИСОК КЛАССА'!B44,"")</f>
      </c>
      <c r="D48" s="163">
        <f>IF(NOT(ISBLANK('СПИСОК КЛАССА'!C44)),IF(NOT(ISBLANK('СПИСОК КЛАССА'!I44)),'СПИСОК КЛАССА'!C44,"УЧЕНИК НЕ ВЫПОЛНЯЛ РАБОТУ"),"")</f>
      </c>
      <c r="E48" s="245">
        <f>IF(NOT(ISBLANK('СПИСОК КЛАССА'!I44)),IF(NOT(ISBLANK('СПИСОК КЛАССА'!I44)),'СПИСОК КЛАССА'!I44,"УЧЕНИК НЕ ВЫПОЛНЯЛ РАБОТУ"),"")</f>
      </c>
      <c r="F48" s="159">
        <f>IF((ISBLANK($D48)),"",IF($E48=1,Вариант1!F48,IF(Класс!$E48=2,Вариант2!F48,IF(Класс!$E48=3,Вариант3!F48,IF($E48=4,Вариант4!F48,"")))))</f>
      </c>
      <c r="G48" s="159">
        <f>IF((ISBLANK($D48)),"",IF($E48=1,Вариант1!G48,IF(Класс!$E48=2,Вариант2!G48,IF(Класс!$E48=3,Вариант3!G48,IF($E48=4,Вариант4!G48,"")))))</f>
      </c>
      <c r="H48" s="159">
        <f>IF((ISBLANK($D48)),"",IF($E48=1,Вариант1!H48,IF(Класс!$E48=2,Вариант2!H48,IF(Класс!$E48=3,Вариант3!H48,IF($E48=4,Вариант4!H48,"")))))</f>
      </c>
      <c r="I48" s="159">
        <f>IF((ISBLANK($D48)),"",IF($E48=1,Вариант1!I48,IF(Класс!$E48=2,Вариант2!I48,IF(Класс!$E48=3,Вариант3!I48,IF($E48=4,Вариант4!I48,"")))))</f>
      </c>
      <c r="J48" s="159">
        <f>IF((ISBLANK($D48)),"",IF($E48=1,Вариант1!J48,IF(Класс!$E48=2,Вариант2!J48,IF(Класс!$E48=3,Вариант3!J48,IF($E48=4,Вариант4!J48,"")))))</f>
      </c>
      <c r="K48" s="159">
        <f>IF((ISBLANK($D48)),"",IF($E48=1,Вариант1!K48,IF(Класс!$E48=2,Вариант2!K48,IF(Класс!$E48=3,Вариант3!K48,IF($E48=4,Вариант4!K48,"")))))</f>
      </c>
      <c r="L48" s="159">
        <f>IF((ISBLANK($D48)),"",IF($E48=1,Вариант1!L48,IF(Класс!$E48=2,Вариант2!L48,IF(Класс!$E48=3,Вариант3!L48,IF($E48=4,Вариант4!L48,"")))))</f>
      </c>
      <c r="M48" s="159">
        <f>IF((ISBLANK($D48)),"",IF($E48=1,Вариант1!M48,IF(Класс!$E48=2,Вариант2!M48,IF(Класс!$E48=3,Вариант3!M48,IF($E48=4,Вариант4!M48,"")))))</f>
      </c>
      <c r="N48" s="159">
        <f>IF((ISBLANK($D48)),"",IF($E48=1,Вариант1!N48,IF(Класс!$E48=2,Вариант2!N48,IF(Класс!$E48=3,Вариант3!N48,IF($E48=4,Вариант4!N48,"")))))</f>
      </c>
      <c r="O48" s="159">
        <f>IF((ISBLANK($D48)),"",IF($E48=1,Вариант1!O48,IF(Класс!$E48=2,Вариант2!O48,IF(Класс!$E48=3,Вариант3!O48,IF($E48=4,Вариант4!O48,"")))))</f>
      </c>
      <c r="P48" s="159">
        <f>IF((ISBLANK($D48)),"",IF($E48=1,Вариант1!P48,IF(Класс!$E48=2,Вариант2!P48,IF(Класс!$E48=3,Вариант3!P48,IF($E48=4,Вариант4!P48,"")))))</f>
      </c>
      <c r="Q48" s="159">
        <f>IF((ISBLANK($D48)),"",IF($E48=1,Вариант1!Q48,IF(Класс!$E48=2,Вариант2!Q48,IF(Класс!$E48=3,Вариант3!Q48,IF($E48=4,Вариант4!Q48,"")))))</f>
      </c>
      <c r="R48" s="159">
        <f>IF((ISBLANK($D48)),"",IF($E48=1,Вариант1!R48,IF(Класс!$E48=2,Вариант2!R48,IF(Класс!$E48=3,Вариант3!R48,IF($E48=4,Вариант4!R48,"")))))</f>
      </c>
      <c r="S48" s="159">
        <f>IF((ISBLANK($D48)),"",IF($E48=1,Вариант1!S48,IF(Класс!$E48=2,Вариант2!S48,IF(Класс!$E48=3,Вариант3!S48,IF($E48=4,Вариант4!S48,"")))))</f>
      </c>
      <c r="T48" s="159">
        <f>IF((ISBLANK($D48)),"",IF($E48=1,Вариант1!T48,IF(Класс!$E48=2,Вариант2!T48,IF(Класс!$E48=3,Вариант3!T48,IF($E48=4,Вариант4!T48,"")))))</f>
      </c>
      <c r="U48" s="159">
        <f>IF((ISBLANK($D48)),"",IF($E48=1,Вариант1!U48,IF(Класс!$E48=2,Вариант2!U48,IF(Класс!$E48=3,Вариант3!U48,IF($E48=4,Вариант4!U48,"")))))</f>
      </c>
      <c r="V48" s="159">
        <f>IF((ISBLANK($D48)),"",IF($E48=1,Вариант1!V48,IF(Класс!$E48=2,Вариант2!V48,IF(Класс!$E48=3,Вариант3!V48,IF($E48=4,Вариант4!V48,"")))))</f>
      </c>
      <c r="W48" s="159">
        <f>IF((ISBLANK($D48)),"",IF($E48=1,Вариант1!W48,IF(Класс!$E48=2,Вариант2!W48,IF(Класс!$E48=3,Вариант3!W48,IF($E48=4,Вариант4!W48,"")))))</f>
      </c>
      <c r="X48" s="159">
        <f>IF((ISBLANK($D48)),"",IF($E48=1,Вариант1!X48,IF(Класс!$E48=2,Вариант2!X48,IF(Класс!$E48=3,Вариант3!X48,IF($E48=4,Вариант4!X48,"")))))</f>
      </c>
      <c r="Y48" s="159">
        <f>IF((ISBLANK($D48)),"",IF($E48=1,Вариант1!Y48,IF(Класс!$E48=2,Вариант2!Y48,IF(Класс!$E48=3,Вариант3!Y48,IF($E48=4,Вариант4!Y48,"")))))</f>
      </c>
      <c r="Z48" s="159">
        <f>IF((ISBLANK($D48)),"",IF($E48=1,Вариант1!Z48,IF(Класс!$E48=2,Вариант2!Z48,IF(Класс!$E48=3,Вариант3!Z48,IF($E48=4,Вариант4!Z48,"")))))</f>
      </c>
      <c r="AA48" s="159">
        <f>IF((ISBLANK($D48)),"",IF($E48=1,Вариант1!AA48,IF(Класс!$E48=2,Вариант2!AA48,IF(Класс!$E48=3,Вариант3!AA48,IF($E48=4,Вариант4!AA48,"")))))</f>
      </c>
      <c r="AB48" s="181">
        <f t="shared" si="9"/>
      </c>
      <c r="AC48" s="182">
        <f t="shared" si="3"/>
      </c>
      <c r="AD48" s="244">
        <f t="shared" si="4"/>
      </c>
      <c r="AE48" s="225">
        <f t="shared" si="5"/>
      </c>
      <c r="AF48" s="181">
        <f t="shared" si="6"/>
      </c>
      <c r="AG48" s="225">
        <f t="shared" si="7"/>
      </c>
      <c r="AH48" s="226">
        <f>SUM($AC$16:$AC$55)/(Вариант1!$A$15+Вариант2!$A$15+Вариант3!$A$15+Вариант4!$A$15)</f>
        <v>0.8229085729085729</v>
      </c>
      <c r="AI48" s="227">
        <f t="shared" si="8"/>
      </c>
      <c r="AJ48" s="98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</row>
    <row r="49" spans="1:60" ht="12.75" customHeight="1">
      <c r="A49" s="157">
        <f>IF('СПИСОК КЛАССА'!I45=1,1,0)</f>
        <v>0</v>
      </c>
      <c r="B49" s="195">
        <v>34</v>
      </c>
      <c r="C49" s="234">
        <f>IF(NOT(ISBLANK('СПИСОК КЛАССА'!B45)),'СПИСОК КЛАССА'!B45,"")</f>
      </c>
      <c r="D49" s="163">
        <f>IF(NOT(ISBLANK('СПИСОК КЛАССА'!C45)),IF(NOT(ISBLANK('СПИСОК КЛАССА'!I45)),'СПИСОК КЛАССА'!C45,"УЧЕНИК НЕ ВЫПОЛНЯЛ РАБОТУ"),"")</f>
      </c>
      <c r="E49" s="245">
        <f>IF(NOT(ISBLANK('СПИСОК КЛАССА'!I45)),IF(NOT(ISBLANK('СПИСОК КЛАССА'!I45)),'СПИСОК КЛАССА'!I45,"УЧЕНИК НЕ ВЫПОЛНЯЛ РАБОТУ"),"")</f>
      </c>
      <c r="F49" s="159">
        <f>IF((ISBLANK($D49)),"",IF($E49=1,Вариант1!F49,IF(Класс!$E49=2,Вариант2!F49,IF(Класс!$E49=3,Вариант3!F49,IF($E49=4,Вариант4!F49,"")))))</f>
      </c>
      <c r="G49" s="159">
        <f>IF((ISBLANK($D49)),"",IF($E49=1,Вариант1!G49,IF(Класс!$E49=2,Вариант2!G49,IF(Класс!$E49=3,Вариант3!G49,IF($E49=4,Вариант4!G49,"")))))</f>
      </c>
      <c r="H49" s="159">
        <f>IF((ISBLANK($D49)),"",IF($E49=1,Вариант1!H49,IF(Класс!$E49=2,Вариант2!H49,IF(Класс!$E49=3,Вариант3!H49,IF($E49=4,Вариант4!H49,"")))))</f>
      </c>
      <c r="I49" s="159">
        <f>IF((ISBLANK($D49)),"",IF($E49=1,Вариант1!I49,IF(Класс!$E49=2,Вариант2!I49,IF(Класс!$E49=3,Вариант3!I49,IF($E49=4,Вариант4!I49,"")))))</f>
      </c>
      <c r="J49" s="159">
        <f>IF((ISBLANK($D49)),"",IF($E49=1,Вариант1!J49,IF(Класс!$E49=2,Вариант2!J49,IF(Класс!$E49=3,Вариант3!J49,IF($E49=4,Вариант4!J49,"")))))</f>
      </c>
      <c r="K49" s="159">
        <f>IF((ISBLANK($D49)),"",IF($E49=1,Вариант1!K49,IF(Класс!$E49=2,Вариант2!K49,IF(Класс!$E49=3,Вариант3!K49,IF($E49=4,Вариант4!K49,"")))))</f>
      </c>
      <c r="L49" s="159">
        <f>IF((ISBLANK($D49)),"",IF($E49=1,Вариант1!L49,IF(Класс!$E49=2,Вариант2!L49,IF(Класс!$E49=3,Вариант3!L49,IF($E49=4,Вариант4!L49,"")))))</f>
      </c>
      <c r="M49" s="159">
        <f>IF((ISBLANK($D49)),"",IF($E49=1,Вариант1!M49,IF(Класс!$E49=2,Вариант2!M49,IF(Класс!$E49=3,Вариант3!M49,IF($E49=4,Вариант4!M49,"")))))</f>
      </c>
      <c r="N49" s="159">
        <f>IF((ISBLANK($D49)),"",IF($E49=1,Вариант1!N49,IF(Класс!$E49=2,Вариант2!N49,IF(Класс!$E49=3,Вариант3!N49,IF($E49=4,Вариант4!N49,"")))))</f>
      </c>
      <c r="O49" s="159">
        <f>IF((ISBLANK($D49)),"",IF($E49=1,Вариант1!O49,IF(Класс!$E49=2,Вариант2!O49,IF(Класс!$E49=3,Вариант3!O49,IF($E49=4,Вариант4!O49,"")))))</f>
      </c>
      <c r="P49" s="159">
        <f>IF((ISBLANK($D49)),"",IF($E49=1,Вариант1!P49,IF(Класс!$E49=2,Вариант2!P49,IF(Класс!$E49=3,Вариант3!P49,IF($E49=4,Вариант4!P49,"")))))</f>
      </c>
      <c r="Q49" s="159">
        <f>IF((ISBLANK($D49)),"",IF($E49=1,Вариант1!Q49,IF(Класс!$E49=2,Вариант2!Q49,IF(Класс!$E49=3,Вариант3!Q49,IF($E49=4,Вариант4!Q49,"")))))</f>
      </c>
      <c r="R49" s="159">
        <f>IF((ISBLANK($D49)),"",IF($E49=1,Вариант1!R49,IF(Класс!$E49=2,Вариант2!R49,IF(Класс!$E49=3,Вариант3!R49,IF($E49=4,Вариант4!R49,"")))))</f>
      </c>
      <c r="S49" s="159">
        <f>IF((ISBLANK($D49)),"",IF($E49=1,Вариант1!S49,IF(Класс!$E49=2,Вариант2!S49,IF(Класс!$E49=3,Вариант3!S49,IF($E49=4,Вариант4!S49,"")))))</f>
      </c>
      <c r="T49" s="159">
        <f>IF((ISBLANK($D49)),"",IF($E49=1,Вариант1!T49,IF(Класс!$E49=2,Вариант2!T49,IF(Класс!$E49=3,Вариант3!T49,IF($E49=4,Вариант4!T49,"")))))</f>
      </c>
      <c r="U49" s="159">
        <f>IF((ISBLANK($D49)),"",IF($E49=1,Вариант1!U49,IF(Класс!$E49=2,Вариант2!U49,IF(Класс!$E49=3,Вариант3!U49,IF($E49=4,Вариант4!U49,"")))))</f>
      </c>
      <c r="V49" s="159">
        <f>IF((ISBLANK($D49)),"",IF($E49=1,Вариант1!V49,IF(Класс!$E49=2,Вариант2!V49,IF(Класс!$E49=3,Вариант3!V49,IF($E49=4,Вариант4!V49,"")))))</f>
      </c>
      <c r="W49" s="159">
        <f>IF((ISBLANK($D49)),"",IF($E49=1,Вариант1!W49,IF(Класс!$E49=2,Вариант2!W49,IF(Класс!$E49=3,Вариант3!W49,IF($E49=4,Вариант4!W49,"")))))</f>
      </c>
      <c r="X49" s="159">
        <f>IF((ISBLANK($D49)),"",IF($E49=1,Вариант1!X49,IF(Класс!$E49=2,Вариант2!X49,IF(Класс!$E49=3,Вариант3!X49,IF($E49=4,Вариант4!X49,"")))))</f>
      </c>
      <c r="Y49" s="159">
        <f>IF((ISBLANK($D49)),"",IF($E49=1,Вариант1!Y49,IF(Класс!$E49=2,Вариант2!Y49,IF(Класс!$E49=3,Вариант3!Y49,IF($E49=4,Вариант4!Y49,"")))))</f>
      </c>
      <c r="Z49" s="159">
        <f>IF((ISBLANK($D49)),"",IF($E49=1,Вариант1!Z49,IF(Класс!$E49=2,Вариант2!Z49,IF(Класс!$E49=3,Вариант3!Z49,IF($E49=4,Вариант4!Z49,"")))))</f>
      </c>
      <c r="AA49" s="159">
        <f>IF((ISBLANK($D49)),"",IF($E49=1,Вариант1!AA49,IF(Класс!$E49=2,Вариант2!AA49,IF(Класс!$E49=3,Вариант3!AA49,IF($E49=4,Вариант4!AA49,"")))))</f>
      </c>
      <c r="AB49" s="181">
        <f t="shared" si="9"/>
      </c>
      <c r="AC49" s="182">
        <f t="shared" si="3"/>
      </c>
      <c r="AD49" s="244">
        <f t="shared" si="4"/>
      </c>
      <c r="AE49" s="225">
        <f t="shared" si="5"/>
      </c>
      <c r="AF49" s="181">
        <f t="shared" si="6"/>
      </c>
      <c r="AG49" s="225">
        <f t="shared" si="7"/>
      </c>
      <c r="AH49" s="226">
        <f>SUM($AC$16:$AC$55)/(Вариант1!$A$15+Вариант2!$A$15+Вариант3!$A$15+Вариант4!$A$15)</f>
        <v>0.8229085729085729</v>
      </c>
      <c r="AI49" s="227">
        <f t="shared" si="8"/>
      </c>
      <c r="AJ49" s="98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</row>
    <row r="50" spans="1:60" ht="12.75" customHeight="1">
      <c r="A50" s="157">
        <f>IF('СПИСОК КЛАССА'!I46=1,1,0)</f>
        <v>0</v>
      </c>
      <c r="B50" s="195">
        <v>35</v>
      </c>
      <c r="C50" s="234">
        <f>IF(NOT(ISBLANK('СПИСОК КЛАССА'!B46)),'СПИСОК КЛАССА'!B46,"")</f>
      </c>
      <c r="D50" s="163">
        <f>IF(NOT(ISBLANK('СПИСОК КЛАССА'!C46)),IF(NOT(ISBLANK('СПИСОК КЛАССА'!I46)),'СПИСОК КЛАССА'!C46,"УЧЕНИК НЕ ВЫПОЛНЯЛ РАБОТУ"),"")</f>
      </c>
      <c r="E50" s="245">
        <f>IF(NOT(ISBLANK('СПИСОК КЛАССА'!I46)),IF(NOT(ISBLANK('СПИСОК КЛАССА'!I46)),'СПИСОК КЛАССА'!I46,"УЧЕНИК НЕ ВЫПОЛНЯЛ РАБОТУ"),"")</f>
      </c>
      <c r="F50" s="159">
        <f>IF((ISBLANK($D50)),"",IF($E50=1,Вариант1!F50,IF(Класс!$E50=2,Вариант2!F50,IF(Класс!$E50=3,Вариант3!F50,IF($E50=4,Вариант4!F50,"")))))</f>
      </c>
      <c r="G50" s="159">
        <f>IF((ISBLANK($D50)),"",IF($E50=1,Вариант1!G50,IF(Класс!$E50=2,Вариант2!G50,IF(Класс!$E50=3,Вариант3!G50,IF($E50=4,Вариант4!G50,"")))))</f>
      </c>
      <c r="H50" s="159">
        <f>IF((ISBLANK($D50)),"",IF($E50=1,Вариант1!H50,IF(Класс!$E50=2,Вариант2!H50,IF(Класс!$E50=3,Вариант3!H50,IF($E50=4,Вариант4!H50,"")))))</f>
      </c>
      <c r="I50" s="159">
        <f>IF((ISBLANK($D50)),"",IF($E50=1,Вариант1!I50,IF(Класс!$E50=2,Вариант2!I50,IF(Класс!$E50=3,Вариант3!I50,IF($E50=4,Вариант4!I50,"")))))</f>
      </c>
      <c r="J50" s="159">
        <f>IF((ISBLANK($D50)),"",IF($E50=1,Вариант1!J50,IF(Класс!$E50=2,Вариант2!J50,IF(Класс!$E50=3,Вариант3!J50,IF($E50=4,Вариант4!J50,"")))))</f>
      </c>
      <c r="K50" s="159">
        <f>IF((ISBLANK($D50)),"",IF($E50=1,Вариант1!K50,IF(Класс!$E50=2,Вариант2!K50,IF(Класс!$E50=3,Вариант3!K50,IF($E50=4,Вариант4!K50,"")))))</f>
      </c>
      <c r="L50" s="159">
        <f>IF((ISBLANK($D50)),"",IF($E50=1,Вариант1!L50,IF(Класс!$E50=2,Вариант2!L50,IF(Класс!$E50=3,Вариант3!L50,IF($E50=4,Вариант4!L50,"")))))</f>
      </c>
      <c r="M50" s="159">
        <f>IF((ISBLANK($D50)),"",IF($E50=1,Вариант1!M50,IF(Класс!$E50=2,Вариант2!M50,IF(Класс!$E50=3,Вариант3!M50,IF($E50=4,Вариант4!M50,"")))))</f>
      </c>
      <c r="N50" s="159">
        <f>IF((ISBLANK($D50)),"",IF($E50=1,Вариант1!N50,IF(Класс!$E50=2,Вариант2!N50,IF(Класс!$E50=3,Вариант3!N50,IF($E50=4,Вариант4!N50,"")))))</f>
      </c>
      <c r="O50" s="159">
        <f>IF((ISBLANK($D50)),"",IF($E50=1,Вариант1!O50,IF(Класс!$E50=2,Вариант2!O50,IF(Класс!$E50=3,Вариант3!O50,IF($E50=4,Вариант4!O50,"")))))</f>
      </c>
      <c r="P50" s="159">
        <f>IF((ISBLANK($D50)),"",IF($E50=1,Вариант1!P50,IF(Класс!$E50=2,Вариант2!P50,IF(Класс!$E50=3,Вариант3!P50,IF($E50=4,Вариант4!P50,"")))))</f>
      </c>
      <c r="Q50" s="159">
        <f>IF((ISBLANK($D50)),"",IF($E50=1,Вариант1!Q50,IF(Класс!$E50=2,Вариант2!Q50,IF(Класс!$E50=3,Вариант3!Q50,IF($E50=4,Вариант4!Q50,"")))))</f>
      </c>
      <c r="R50" s="159">
        <f>IF((ISBLANK($D50)),"",IF($E50=1,Вариант1!R50,IF(Класс!$E50=2,Вариант2!R50,IF(Класс!$E50=3,Вариант3!R50,IF($E50=4,Вариант4!R50,"")))))</f>
      </c>
      <c r="S50" s="159">
        <f>IF((ISBLANK($D50)),"",IF($E50=1,Вариант1!S50,IF(Класс!$E50=2,Вариант2!S50,IF(Класс!$E50=3,Вариант3!S50,IF($E50=4,Вариант4!S50,"")))))</f>
      </c>
      <c r="T50" s="159">
        <f>IF((ISBLANK($D50)),"",IF($E50=1,Вариант1!T50,IF(Класс!$E50=2,Вариант2!T50,IF(Класс!$E50=3,Вариант3!T50,IF($E50=4,Вариант4!T50,"")))))</f>
      </c>
      <c r="U50" s="159">
        <f>IF((ISBLANK($D50)),"",IF($E50=1,Вариант1!U50,IF(Класс!$E50=2,Вариант2!U50,IF(Класс!$E50=3,Вариант3!U50,IF($E50=4,Вариант4!U50,"")))))</f>
      </c>
      <c r="V50" s="159">
        <f>IF((ISBLANK($D50)),"",IF($E50=1,Вариант1!V50,IF(Класс!$E50=2,Вариант2!V50,IF(Класс!$E50=3,Вариант3!V50,IF($E50=4,Вариант4!V50,"")))))</f>
      </c>
      <c r="W50" s="159">
        <f>IF((ISBLANK($D50)),"",IF($E50=1,Вариант1!W50,IF(Класс!$E50=2,Вариант2!W50,IF(Класс!$E50=3,Вариант3!W50,IF($E50=4,Вариант4!W50,"")))))</f>
      </c>
      <c r="X50" s="159">
        <f>IF((ISBLANK($D50)),"",IF($E50=1,Вариант1!X50,IF(Класс!$E50=2,Вариант2!X50,IF(Класс!$E50=3,Вариант3!X50,IF($E50=4,Вариант4!X50,"")))))</f>
      </c>
      <c r="Y50" s="159">
        <f>IF((ISBLANK($D50)),"",IF($E50=1,Вариант1!Y50,IF(Класс!$E50=2,Вариант2!Y50,IF(Класс!$E50=3,Вариант3!Y50,IF($E50=4,Вариант4!Y50,"")))))</f>
      </c>
      <c r="Z50" s="159">
        <f>IF((ISBLANK($D50)),"",IF($E50=1,Вариант1!Z50,IF(Класс!$E50=2,Вариант2!Z50,IF(Класс!$E50=3,Вариант3!Z50,IF($E50=4,Вариант4!Z50,"")))))</f>
      </c>
      <c r="AA50" s="159">
        <f>IF((ISBLANK($D50)),"",IF($E50=1,Вариант1!AA50,IF(Класс!$E50=2,Вариант2!AA50,IF(Класс!$E50=3,Вариант3!AA50,IF($E50=4,Вариант4!AA50,"")))))</f>
      </c>
      <c r="AB50" s="181">
        <f t="shared" si="9"/>
      </c>
      <c r="AC50" s="182">
        <f t="shared" si="3"/>
      </c>
      <c r="AD50" s="244">
        <f t="shared" si="4"/>
      </c>
      <c r="AE50" s="225">
        <f t="shared" si="5"/>
      </c>
      <c r="AF50" s="181">
        <f t="shared" si="6"/>
      </c>
      <c r="AG50" s="225">
        <f t="shared" si="7"/>
      </c>
      <c r="AH50" s="226">
        <f>SUM($AC$16:$AC$55)/(Вариант1!$A$15+Вариант2!$A$15+Вариант3!$A$15+Вариант4!$A$15)</f>
        <v>0.8229085729085729</v>
      </c>
      <c r="AI50" s="227">
        <f t="shared" si="8"/>
      </c>
      <c r="AJ50" s="98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</row>
    <row r="51" spans="1:60" ht="12.75" customHeight="1">
      <c r="A51" s="157">
        <f>IF('СПИСОК КЛАССА'!I47=1,1,0)</f>
        <v>0</v>
      </c>
      <c r="B51" s="195">
        <v>36</v>
      </c>
      <c r="C51" s="234">
        <f>IF(NOT(ISBLANK('СПИСОК КЛАССА'!B47)),'СПИСОК КЛАССА'!B47,"")</f>
      </c>
      <c r="D51" s="163">
        <f>IF(NOT(ISBLANK('СПИСОК КЛАССА'!C47)),IF(NOT(ISBLANK('СПИСОК КЛАССА'!I47)),'СПИСОК КЛАССА'!C47,"УЧЕНИК НЕ ВЫПОЛНЯЛ РАБОТУ"),"")</f>
      </c>
      <c r="E51" s="245">
        <f>IF(NOT(ISBLANK('СПИСОК КЛАССА'!I47)),IF(NOT(ISBLANK('СПИСОК КЛАССА'!I47)),'СПИСОК КЛАССА'!I47,"УЧЕНИК НЕ ВЫПОЛНЯЛ РАБОТУ"),"")</f>
      </c>
      <c r="F51" s="159">
        <f>IF((ISBLANK($D51)),"",IF($E51=1,Вариант1!F51,IF(Класс!$E51=2,Вариант2!F51,IF(Класс!$E51=3,Вариант3!F51,IF($E51=4,Вариант4!F51,"")))))</f>
      </c>
      <c r="G51" s="159">
        <f>IF((ISBLANK($D51)),"",IF($E51=1,Вариант1!G51,IF(Класс!$E51=2,Вариант2!G51,IF(Класс!$E51=3,Вариант3!G51,IF($E51=4,Вариант4!G51,"")))))</f>
      </c>
      <c r="H51" s="159">
        <f>IF((ISBLANK($D51)),"",IF($E51=1,Вариант1!H51,IF(Класс!$E51=2,Вариант2!H51,IF(Класс!$E51=3,Вариант3!H51,IF($E51=4,Вариант4!H51,"")))))</f>
      </c>
      <c r="I51" s="159">
        <f>IF((ISBLANK($D51)),"",IF($E51=1,Вариант1!I51,IF(Класс!$E51=2,Вариант2!I51,IF(Класс!$E51=3,Вариант3!I51,IF($E51=4,Вариант4!I51,"")))))</f>
      </c>
      <c r="J51" s="159">
        <f>IF((ISBLANK($D51)),"",IF($E51=1,Вариант1!J51,IF(Класс!$E51=2,Вариант2!J51,IF(Класс!$E51=3,Вариант3!J51,IF($E51=4,Вариант4!J51,"")))))</f>
      </c>
      <c r="K51" s="159">
        <f>IF((ISBLANK($D51)),"",IF($E51=1,Вариант1!K51,IF(Класс!$E51=2,Вариант2!K51,IF(Класс!$E51=3,Вариант3!K51,IF($E51=4,Вариант4!K51,"")))))</f>
      </c>
      <c r="L51" s="159">
        <f>IF((ISBLANK($D51)),"",IF($E51=1,Вариант1!L51,IF(Класс!$E51=2,Вариант2!L51,IF(Класс!$E51=3,Вариант3!L51,IF($E51=4,Вариант4!L51,"")))))</f>
      </c>
      <c r="M51" s="159">
        <f>IF((ISBLANK($D51)),"",IF($E51=1,Вариант1!M51,IF(Класс!$E51=2,Вариант2!M51,IF(Класс!$E51=3,Вариант3!M51,IF($E51=4,Вариант4!M51,"")))))</f>
      </c>
      <c r="N51" s="159">
        <f>IF((ISBLANK($D51)),"",IF($E51=1,Вариант1!N51,IF(Класс!$E51=2,Вариант2!N51,IF(Класс!$E51=3,Вариант3!N51,IF($E51=4,Вариант4!N51,"")))))</f>
      </c>
      <c r="O51" s="159">
        <f>IF((ISBLANK($D51)),"",IF($E51=1,Вариант1!O51,IF(Класс!$E51=2,Вариант2!O51,IF(Класс!$E51=3,Вариант3!O51,IF($E51=4,Вариант4!O51,"")))))</f>
      </c>
      <c r="P51" s="159">
        <f>IF((ISBLANK($D51)),"",IF($E51=1,Вариант1!P51,IF(Класс!$E51=2,Вариант2!P51,IF(Класс!$E51=3,Вариант3!P51,IF($E51=4,Вариант4!P51,"")))))</f>
      </c>
      <c r="Q51" s="159">
        <f>IF((ISBLANK($D51)),"",IF($E51=1,Вариант1!Q51,IF(Класс!$E51=2,Вариант2!Q51,IF(Класс!$E51=3,Вариант3!Q51,IF($E51=4,Вариант4!Q51,"")))))</f>
      </c>
      <c r="R51" s="159">
        <f>IF((ISBLANK($D51)),"",IF($E51=1,Вариант1!R51,IF(Класс!$E51=2,Вариант2!R51,IF(Класс!$E51=3,Вариант3!R51,IF($E51=4,Вариант4!R51,"")))))</f>
      </c>
      <c r="S51" s="159">
        <f>IF((ISBLANK($D51)),"",IF($E51=1,Вариант1!S51,IF(Класс!$E51=2,Вариант2!S51,IF(Класс!$E51=3,Вариант3!S51,IF($E51=4,Вариант4!S51,"")))))</f>
      </c>
      <c r="T51" s="159">
        <f>IF((ISBLANK($D51)),"",IF($E51=1,Вариант1!T51,IF(Класс!$E51=2,Вариант2!T51,IF(Класс!$E51=3,Вариант3!T51,IF($E51=4,Вариант4!T51,"")))))</f>
      </c>
      <c r="U51" s="159">
        <f>IF((ISBLANK($D51)),"",IF($E51=1,Вариант1!U51,IF(Класс!$E51=2,Вариант2!U51,IF(Класс!$E51=3,Вариант3!U51,IF($E51=4,Вариант4!U51,"")))))</f>
      </c>
      <c r="V51" s="159">
        <f>IF((ISBLANK($D51)),"",IF($E51=1,Вариант1!V51,IF(Класс!$E51=2,Вариант2!V51,IF(Класс!$E51=3,Вариант3!V51,IF($E51=4,Вариант4!V51,"")))))</f>
      </c>
      <c r="W51" s="159">
        <f>IF((ISBLANK($D51)),"",IF($E51=1,Вариант1!W51,IF(Класс!$E51=2,Вариант2!W51,IF(Класс!$E51=3,Вариант3!W51,IF($E51=4,Вариант4!W51,"")))))</f>
      </c>
      <c r="X51" s="159">
        <f>IF((ISBLANK($D51)),"",IF($E51=1,Вариант1!X51,IF(Класс!$E51=2,Вариант2!X51,IF(Класс!$E51=3,Вариант3!X51,IF($E51=4,Вариант4!X51,"")))))</f>
      </c>
      <c r="Y51" s="159">
        <f>IF((ISBLANK($D51)),"",IF($E51=1,Вариант1!Y51,IF(Класс!$E51=2,Вариант2!Y51,IF(Класс!$E51=3,Вариант3!Y51,IF($E51=4,Вариант4!Y51,"")))))</f>
      </c>
      <c r="Z51" s="159">
        <f>IF((ISBLANK($D51)),"",IF($E51=1,Вариант1!Z51,IF(Класс!$E51=2,Вариант2!Z51,IF(Класс!$E51=3,Вариант3!Z51,IF($E51=4,Вариант4!Z51,"")))))</f>
      </c>
      <c r="AA51" s="159">
        <f>IF((ISBLANK($D51)),"",IF($E51=1,Вариант1!AA51,IF(Класс!$E51=2,Вариант2!AA51,IF(Класс!$E51=3,Вариант3!AA51,IF($E51=4,Вариант4!AA51,"")))))</f>
      </c>
      <c r="AB51" s="181">
        <f t="shared" si="9"/>
      </c>
      <c r="AC51" s="182">
        <f t="shared" si="3"/>
      </c>
      <c r="AD51" s="244">
        <f t="shared" si="4"/>
      </c>
      <c r="AE51" s="225">
        <f t="shared" si="5"/>
      </c>
      <c r="AF51" s="181">
        <f t="shared" si="6"/>
      </c>
      <c r="AG51" s="225">
        <f t="shared" si="7"/>
      </c>
      <c r="AH51" s="226">
        <f>SUM($AC$16:$AC$55)/(Вариант1!$A$15+Вариант2!$A$15+Вариант3!$A$15+Вариант4!$A$15)</f>
        <v>0.8229085729085729</v>
      </c>
      <c r="AI51" s="227">
        <f t="shared" si="8"/>
      </c>
      <c r="AJ51" s="98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</row>
    <row r="52" spans="1:60" ht="12.75" customHeight="1">
      <c r="A52" s="157">
        <f>IF('СПИСОК КЛАССА'!I48=1,1,0)</f>
        <v>0</v>
      </c>
      <c r="B52" s="195">
        <v>37</v>
      </c>
      <c r="C52" s="234">
        <f>IF(NOT(ISBLANK('СПИСОК КЛАССА'!B48)),'СПИСОК КЛАССА'!B48,"")</f>
      </c>
      <c r="D52" s="163">
        <f>IF(NOT(ISBLANK('СПИСОК КЛАССА'!C48)),IF(NOT(ISBLANK('СПИСОК КЛАССА'!I48)),'СПИСОК КЛАССА'!C48,"УЧЕНИК НЕ ВЫПОЛНЯЛ РАБОТУ"),"")</f>
      </c>
      <c r="E52" s="245">
        <f>IF(NOT(ISBLANK('СПИСОК КЛАССА'!I48)),IF(NOT(ISBLANK('СПИСОК КЛАССА'!I48)),'СПИСОК КЛАССА'!I48,"УЧЕНИК НЕ ВЫПОЛНЯЛ РАБОТУ"),"")</f>
      </c>
      <c r="F52" s="159">
        <f>IF((ISBLANK($D52)),"",IF($E52=1,Вариант1!F52,IF(Класс!$E52=2,Вариант2!F52,IF(Класс!$E52=3,Вариант3!F52,IF($E52=4,Вариант4!F52,"")))))</f>
      </c>
      <c r="G52" s="159">
        <f>IF((ISBLANK($D52)),"",IF($E52=1,Вариант1!G52,IF(Класс!$E52=2,Вариант2!G52,IF(Класс!$E52=3,Вариант3!G52,IF($E52=4,Вариант4!G52,"")))))</f>
      </c>
      <c r="H52" s="159">
        <f>IF((ISBLANK($D52)),"",IF($E52=1,Вариант1!H52,IF(Класс!$E52=2,Вариант2!H52,IF(Класс!$E52=3,Вариант3!H52,IF($E52=4,Вариант4!H52,"")))))</f>
      </c>
      <c r="I52" s="159">
        <f>IF((ISBLANK($D52)),"",IF($E52=1,Вариант1!I52,IF(Класс!$E52=2,Вариант2!I52,IF(Класс!$E52=3,Вариант3!I52,IF($E52=4,Вариант4!I52,"")))))</f>
      </c>
      <c r="J52" s="159">
        <f>IF((ISBLANK($D52)),"",IF($E52=1,Вариант1!J52,IF(Класс!$E52=2,Вариант2!J52,IF(Класс!$E52=3,Вариант3!J52,IF($E52=4,Вариант4!J52,"")))))</f>
      </c>
      <c r="K52" s="159">
        <f>IF((ISBLANK($D52)),"",IF($E52=1,Вариант1!K52,IF(Класс!$E52=2,Вариант2!K52,IF(Класс!$E52=3,Вариант3!K52,IF($E52=4,Вариант4!K52,"")))))</f>
      </c>
      <c r="L52" s="159">
        <f>IF((ISBLANK($D52)),"",IF($E52=1,Вариант1!L52,IF(Класс!$E52=2,Вариант2!L52,IF(Класс!$E52=3,Вариант3!L52,IF($E52=4,Вариант4!L52,"")))))</f>
      </c>
      <c r="M52" s="159">
        <f>IF((ISBLANK($D52)),"",IF($E52=1,Вариант1!M52,IF(Класс!$E52=2,Вариант2!M52,IF(Класс!$E52=3,Вариант3!M52,IF($E52=4,Вариант4!M52,"")))))</f>
      </c>
      <c r="N52" s="159">
        <f>IF((ISBLANK($D52)),"",IF($E52=1,Вариант1!N52,IF(Класс!$E52=2,Вариант2!N52,IF(Класс!$E52=3,Вариант3!N52,IF($E52=4,Вариант4!N52,"")))))</f>
      </c>
      <c r="O52" s="159">
        <f>IF((ISBLANK($D52)),"",IF($E52=1,Вариант1!O52,IF(Класс!$E52=2,Вариант2!O52,IF(Класс!$E52=3,Вариант3!O52,IF($E52=4,Вариант4!O52,"")))))</f>
      </c>
      <c r="P52" s="159">
        <f>IF((ISBLANK($D52)),"",IF($E52=1,Вариант1!P52,IF(Класс!$E52=2,Вариант2!P52,IF(Класс!$E52=3,Вариант3!P52,IF($E52=4,Вариант4!P52,"")))))</f>
      </c>
      <c r="Q52" s="159">
        <f>IF((ISBLANK($D52)),"",IF($E52=1,Вариант1!Q52,IF(Класс!$E52=2,Вариант2!Q52,IF(Класс!$E52=3,Вариант3!Q52,IF($E52=4,Вариант4!Q52,"")))))</f>
      </c>
      <c r="R52" s="159">
        <f>IF((ISBLANK($D52)),"",IF($E52=1,Вариант1!R52,IF(Класс!$E52=2,Вариант2!R52,IF(Класс!$E52=3,Вариант3!R52,IF($E52=4,Вариант4!R52,"")))))</f>
      </c>
      <c r="S52" s="159">
        <f>IF((ISBLANK($D52)),"",IF($E52=1,Вариант1!S52,IF(Класс!$E52=2,Вариант2!S52,IF(Класс!$E52=3,Вариант3!S52,IF($E52=4,Вариант4!S52,"")))))</f>
      </c>
      <c r="T52" s="159">
        <f>IF((ISBLANK($D52)),"",IF($E52=1,Вариант1!T52,IF(Класс!$E52=2,Вариант2!T52,IF(Класс!$E52=3,Вариант3!T52,IF($E52=4,Вариант4!T52,"")))))</f>
      </c>
      <c r="U52" s="159">
        <f>IF((ISBLANK($D52)),"",IF($E52=1,Вариант1!U52,IF(Класс!$E52=2,Вариант2!U52,IF(Класс!$E52=3,Вариант3!U52,IF($E52=4,Вариант4!U52,"")))))</f>
      </c>
      <c r="V52" s="159">
        <f>IF((ISBLANK($D52)),"",IF($E52=1,Вариант1!V52,IF(Класс!$E52=2,Вариант2!V52,IF(Класс!$E52=3,Вариант3!V52,IF($E52=4,Вариант4!V52,"")))))</f>
      </c>
      <c r="W52" s="159">
        <f>IF((ISBLANK($D52)),"",IF($E52=1,Вариант1!W52,IF(Класс!$E52=2,Вариант2!W52,IF(Класс!$E52=3,Вариант3!W52,IF($E52=4,Вариант4!W52,"")))))</f>
      </c>
      <c r="X52" s="159">
        <f>IF((ISBLANK($D52)),"",IF($E52=1,Вариант1!X52,IF(Класс!$E52=2,Вариант2!X52,IF(Класс!$E52=3,Вариант3!X52,IF($E52=4,Вариант4!X52,"")))))</f>
      </c>
      <c r="Y52" s="159">
        <f>IF((ISBLANK($D52)),"",IF($E52=1,Вариант1!Y52,IF(Класс!$E52=2,Вариант2!Y52,IF(Класс!$E52=3,Вариант3!Y52,IF($E52=4,Вариант4!Y52,"")))))</f>
      </c>
      <c r="Z52" s="159">
        <f>IF((ISBLANK($D52)),"",IF($E52=1,Вариант1!Z52,IF(Класс!$E52=2,Вариант2!Z52,IF(Класс!$E52=3,Вариант3!Z52,IF($E52=4,Вариант4!Z52,"")))))</f>
      </c>
      <c r="AA52" s="159">
        <f>IF((ISBLANK($D52)),"",IF($E52=1,Вариант1!AA52,IF(Класс!$E52=2,Вариант2!AA52,IF(Класс!$E52=3,Вариант3!AA52,IF($E52=4,Вариант4!AA52,"")))))</f>
      </c>
      <c r="AB52" s="181">
        <f t="shared" si="9"/>
      </c>
      <c r="AC52" s="182">
        <f t="shared" si="3"/>
      </c>
      <c r="AD52" s="244">
        <f t="shared" si="4"/>
      </c>
      <c r="AE52" s="225">
        <f t="shared" si="5"/>
      </c>
      <c r="AF52" s="181">
        <f t="shared" si="6"/>
      </c>
      <c r="AG52" s="225">
        <f t="shared" si="7"/>
      </c>
      <c r="AH52" s="226">
        <f>SUM($AC$16:$AC$55)/(Вариант1!$A$15+Вариант2!$A$15+Вариант3!$A$15+Вариант4!$A$15)</f>
        <v>0.8229085729085729</v>
      </c>
      <c r="AI52" s="227">
        <f t="shared" si="8"/>
      </c>
      <c r="AJ52" s="98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</row>
    <row r="53" spans="1:60" ht="12.75" customHeight="1">
      <c r="A53" s="157">
        <f>IF('СПИСОК КЛАССА'!I49=1,1,0)</f>
        <v>0</v>
      </c>
      <c r="B53" s="195">
        <v>38</v>
      </c>
      <c r="C53" s="234">
        <f>IF(NOT(ISBLANK('СПИСОК КЛАССА'!B49)),'СПИСОК КЛАССА'!B49,"")</f>
      </c>
      <c r="D53" s="163">
        <f>IF(NOT(ISBLANK('СПИСОК КЛАССА'!C49)),IF(NOT(ISBLANK('СПИСОК КЛАССА'!I49)),'СПИСОК КЛАССА'!C49,"УЧЕНИК НЕ ВЫПОЛНЯЛ РАБОТУ"),"")</f>
      </c>
      <c r="E53" s="245">
        <f>IF(NOT(ISBLANK('СПИСОК КЛАССА'!I49)),IF(NOT(ISBLANK('СПИСОК КЛАССА'!I49)),'СПИСОК КЛАССА'!I49,"УЧЕНИК НЕ ВЫПОЛНЯЛ РАБОТУ"),"")</f>
      </c>
      <c r="F53" s="159">
        <f>IF((ISBLANK($D53)),"",IF($E53=1,Вариант1!F53,IF(Класс!$E53=2,Вариант2!F53,IF(Класс!$E53=3,Вариант3!F53,IF($E53=4,Вариант4!F53,"")))))</f>
      </c>
      <c r="G53" s="159">
        <f>IF((ISBLANK($D53)),"",IF($E53=1,Вариант1!G53,IF(Класс!$E53=2,Вариант2!G53,IF(Класс!$E53=3,Вариант3!G53,IF($E53=4,Вариант4!G53,"")))))</f>
      </c>
      <c r="H53" s="159">
        <f>IF((ISBLANK($D53)),"",IF($E53=1,Вариант1!H53,IF(Класс!$E53=2,Вариант2!H53,IF(Класс!$E53=3,Вариант3!H53,IF($E53=4,Вариант4!H53,"")))))</f>
      </c>
      <c r="I53" s="159">
        <f>IF((ISBLANK($D53)),"",IF($E53=1,Вариант1!I53,IF(Класс!$E53=2,Вариант2!I53,IF(Класс!$E53=3,Вариант3!I53,IF($E53=4,Вариант4!I53,"")))))</f>
      </c>
      <c r="J53" s="159">
        <f>IF((ISBLANK($D53)),"",IF($E53=1,Вариант1!J53,IF(Класс!$E53=2,Вариант2!J53,IF(Класс!$E53=3,Вариант3!J53,IF($E53=4,Вариант4!J53,"")))))</f>
      </c>
      <c r="K53" s="159">
        <f>IF((ISBLANK($D53)),"",IF($E53=1,Вариант1!K53,IF(Класс!$E53=2,Вариант2!K53,IF(Класс!$E53=3,Вариант3!K53,IF($E53=4,Вариант4!K53,"")))))</f>
      </c>
      <c r="L53" s="159">
        <f>IF((ISBLANK($D53)),"",IF($E53=1,Вариант1!L53,IF(Класс!$E53=2,Вариант2!L53,IF(Класс!$E53=3,Вариант3!L53,IF($E53=4,Вариант4!L53,"")))))</f>
      </c>
      <c r="M53" s="159">
        <f>IF((ISBLANK($D53)),"",IF($E53=1,Вариант1!M53,IF(Класс!$E53=2,Вариант2!M53,IF(Класс!$E53=3,Вариант3!M53,IF($E53=4,Вариант4!M53,"")))))</f>
      </c>
      <c r="N53" s="159">
        <f>IF((ISBLANK($D53)),"",IF($E53=1,Вариант1!N53,IF(Класс!$E53=2,Вариант2!N53,IF(Класс!$E53=3,Вариант3!N53,IF($E53=4,Вариант4!N53,"")))))</f>
      </c>
      <c r="O53" s="159">
        <f>IF((ISBLANK($D53)),"",IF($E53=1,Вариант1!O53,IF(Класс!$E53=2,Вариант2!O53,IF(Класс!$E53=3,Вариант3!O53,IF($E53=4,Вариант4!O53,"")))))</f>
      </c>
      <c r="P53" s="159">
        <f>IF((ISBLANK($D53)),"",IF($E53=1,Вариант1!P53,IF(Класс!$E53=2,Вариант2!P53,IF(Класс!$E53=3,Вариант3!P53,IF($E53=4,Вариант4!P53,"")))))</f>
      </c>
      <c r="Q53" s="159">
        <f>IF((ISBLANK($D53)),"",IF($E53=1,Вариант1!Q53,IF(Класс!$E53=2,Вариант2!Q53,IF(Класс!$E53=3,Вариант3!Q53,IF($E53=4,Вариант4!Q53,"")))))</f>
      </c>
      <c r="R53" s="159">
        <f>IF((ISBLANK($D53)),"",IF($E53=1,Вариант1!R53,IF(Класс!$E53=2,Вариант2!R53,IF(Класс!$E53=3,Вариант3!R53,IF($E53=4,Вариант4!R53,"")))))</f>
      </c>
      <c r="S53" s="159">
        <f>IF((ISBLANK($D53)),"",IF($E53=1,Вариант1!S53,IF(Класс!$E53=2,Вариант2!S53,IF(Класс!$E53=3,Вариант3!S53,IF($E53=4,Вариант4!S53,"")))))</f>
      </c>
      <c r="T53" s="159">
        <f>IF((ISBLANK($D53)),"",IF($E53=1,Вариант1!T53,IF(Класс!$E53=2,Вариант2!T53,IF(Класс!$E53=3,Вариант3!T53,IF($E53=4,Вариант4!T53,"")))))</f>
      </c>
      <c r="U53" s="159">
        <f>IF((ISBLANK($D53)),"",IF($E53=1,Вариант1!U53,IF(Класс!$E53=2,Вариант2!U53,IF(Класс!$E53=3,Вариант3!U53,IF($E53=4,Вариант4!U53,"")))))</f>
      </c>
      <c r="V53" s="159">
        <f>IF((ISBLANK($D53)),"",IF($E53=1,Вариант1!V53,IF(Класс!$E53=2,Вариант2!V53,IF(Класс!$E53=3,Вариант3!V53,IF($E53=4,Вариант4!V53,"")))))</f>
      </c>
      <c r="W53" s="159">
        <f>IF((ISBLANK($D53)),"",IF($E53=1,Вариант1!W53,IF(Класс!$E53=2,Вариант2!W53,IF(Класс!$E53=3,Вариант3!W53,IF($E53=4,Вариант4!W53,"")))))</f>
      </c>
      <c r="X53" s="159">
        <f>IF((ISBLANK($D53)),"",IF($E53=1,Вариант1!X53,IF(Класс!$E53=2,Вариант2!X53,IF(Класс!$E53=3,Вариант3!X53,IF($E53=4,Вариант4!X53,"")))))</f>
      </c>
      <c r="Y53" s="159">
        <f>IF((ISBLANK($D53)),"",IF($E53=1,Вариант1!Y53,IF(Класс!$E53=2,Вариант2!Y53,IF(Класс!$E53=3,Вариант3!Y53,IF($E53=4,Вариант4!Y53,"")))))</f>
      </c>
      <c r="Z53" s="159">
        <f>IF((ISBLANK($D53)),"",IF($E53=1,Вариант1!Z53,IF(Класс!$E53=2,Вариант2!Z53,IF(Класс!$E53=3,Вариант3!Z53,IF($E53=4,Вариант4!Z53,"")))))</f>
      </c>
      <c r="AA53" s="159">
        <f>IF((ISBLANK($D53)),"",IF($E53=1,Вариант1!AA53,IF(Класс!$E53=2,Вариант2!AA53,IF(Класс!$E53=3,Вариант3!AA53,IF($E53=4,Вариант4!AA53,"")))))</f>
      </c>
      <c r="AB53" s="181">
        <f t="shared" si="9"/>
      </c>
      <c r="AC53" s="182">
        <f t="shared" si="3"/>
      </c>
      <c r="AD53" s="244">
        <f t="shared" si="4"/>
      </c>
      <c r="AE53" s="225">
        <f t="shared" si="5"/>
      </c>
      <c r="AF53" s="181">
        <f t="shared" si="6"/>
      </c>
      <c r="AG53" s="225">
        <f t="shared" si="7"/>
      </c>
      <c r="AH53" s="226">
        <f>SUM($AC$16:$AC$55)/(Вариант1!$A$15+Вариант2!$A$15+Вариант3!$A$15+Вариант4!$A$15)</f>
        <v>0.8229085729085729</v>
      </c>
      <c r="AI53" s="227">
        <f t="shared" si="8"/>
      </c>
      <c r="AJ53" s="98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</row>
    <row r="54" spans="1:60" ht="12.75" customHeight="1">
      <c r="A54" s="157">
        <f>IF('СПИСОК КЛАССА'!I50=1,1,0)</f>
        <v>0</v>
      </c>
      <c r="B54" s="195">
        <v>39</v>
      </c>
      <c r="C54" s="234">
        <f>IF(NOT(ISBLANK('СПИСОК КЛАССА'!B50)),'СПИСОК КЛАССА'!B50,"")</f>
      </c>
      <c r="D54" s="163">
        <f>IF(NOT(ISBLANK('СПИСОК КЛАССА'!C50)),IF(NOT(ISBLANK('СПИСОК КЛАССА'!I50)),'СПИСОК КЛАССА'!C50,"УЧЕНИК НЕ ВЫПОЛНЯЛ РАБОТУ"),"")</f>
      </c>
      <c r="E54" s="245">
        <f>IF(NOT(ISBLANK('СПИСОК КЛАССА'!I50)),IF(NOT(ISBLANK('СПИСОК КЛАССА'!I50)),'СПИСОК КЛАССА'!I50,"УЧЕНИК НЕ ВЫПОЛНЯЛ РАБОТУ"),"")</f>
      </c>
      <c r="F54" s="159">
        <f>IF((ISBLANK($D54)),"",IF($E54=1,Вариант1!F54,IF(Класс!$E54=2,Вариант2!F54,IF(Класс!$E54=3,Вариант3!F54,IF($E54=4,Вариант4!F54,"")))))</f>
      </c>
      <c r="G54" s="159">
        <f>IF((ISBLANK($D54)),"",IF($E54=1,Вариант1!G54,IF(Класс!$E54=2,Вариант2!G54,IF(Класс!$E54=3,Вариант3!G54,IF($E54=4,Вариант4!G54,"")))))</f>
      </c>
      <c r="H54" s="159">
        <f>IF((ISBLANK($D54)),"",IF($E54=1,Вариант1!H54,IF(Класс!$E54=2,Вариант2!H54,IF(Класс!$E54=3,Вариант3!H54,IF($E54=4,Вариант4!H54,"")))))</f>
      </c>
      <c r="I54" s="159">
        <f>IF((ISBLANK($D54)),"",IF($E54=1,Вариант1!I54,IF(Класс!$E54=2,Вариант2!I54,IF(Класс!$E54=3,Вариант3!I54,IF($E54=4,Вариант4!I54,"")))))</f>
      </c>
      <c r="J54" s="159">
        <f>IF((ISBLANK($D54)),"",IF($E54=1,Вариант1!J54,IF(Класс!$E54=2,Вариант2!J54,IF(Класс!$E54=3,Вариант3!J54,IF($E54=4,Вариант4!J54,"")))))</f>
      </c>
      <c r="K54" s="159">
        <f>IF((ISBLANK($D54)),"",IF($E54=1,Вариант1!K54,IF(Класс!$E54=2,Вариант2!K54,IF(Класс!$E54=3,Вариант3!K54,IF($E54=4,Вариант4!K54,"")))))</f>
      </c>
      <c r="L54" s="159">
        <f>IF((ISBLANK($D54)),"",IF($E54=1,Вариант1!L54,IF(Класс!$E54=2,Вариант2!L54,IF(Класс!$E54=3,Вариант3!L54,IF($E54=4,Вариант4!L54,"")))))</f>
      </c>
      <c r="M54" s="159">
        <f>IF((ISBLANK($D54)),"",IF($E54=1,Вариант1!M54,IF(Класс!$E54=2,Вариант2!M54,IF(Класс!$E54=3,Вариант3!M54,IF($E54=4,Вариант4!M54,"")))))</f>
      </c>
      <c r="N54" s="159">
        <f>IF((ISBLANK($D54)),"",IF($E54=1,Вариант1!N54,IF(Класс!$E54=2,Вариант2!N54,IF(Класс!$E54=3,Вариант3!N54,IF($E54=4,Вариант4!N54,"")))))</f>
      </c>
      <c r="O54" s="159">
        <f>IF((ISBLANK($D54)),"",IF($E54=1,Вариант1!O54,IF(Класс!$E54=2,Вариант2!O54,IF(Класс!$E54=3,Вариант3!O54,IF($E54=4,Вариант4!O54,"")))))</f>
      </c>
      <c r="P54" s="159">
        <f>IF((ISBLANK($D54)),"",IF($E54=1,Вариант1!P54,IF(Класс!$E54=2,Вариант2!P54,IF(Класс!$E54=3,Вариант3!P54,IF($E54=4,Вариант4!P54,"")))))</f>
      </c>
      <c r="Q54" s="159">
        <f>IF((ISBLANK($D54)),"",IF($E54=1,Вариант1!Q54,IF(Класс!$E54=2,Вариант2!Q54,IF(Класс!$E54=3,Вариант3!Q54,IF($E54=4,Вариант4!Q54,"")))))</f>
      </c>
      <c r="R54" s="159">
        <f>IF((ISBLANK($D54)),"",IF($E54=1,Вариант1!R54,IF(Класс!$E54=2,Вариант2!R54,IF(Класс!$E54=3,Вариант3!R54,IF($E54=4,Вариант4!R54,"")))))</f>
      </c>
      <c r="S54" s="159">
        <f>IF((ISBLANK($D54)),"",IF($E54=1,Вариант1!S54,IF(Класс!$E54=2,Вариант2!S54,IF(Класс!$E54=3,Вариант3!S54,IF($E54=4,Вариант4!S54,"")))))</f>
      </c>
      <c r="T54" s="159">
        <f>IF((ISBLANK($D54)),"",IF($E54=1,Вариант1!T54,IF(Класс!$E54=2,Вариант2!T54,IF(Класс!$E54=3,Вариант3!T54,IF($E54=4,Вариант4!T54,"")))))</f>
      </c>
      <c r="U54" s="159">
        <f>IF((ISBLANK($D54)),"",IF($E54=1,Вариант1!U54,IF(Класс!$E54=2,Вариант2!U54,IF(Класс!$E54=3,Вариант3!U54,IF($E54=4,Вариант4!U54,"")))))</f>
      </c>
      <c r="V54" s="159">
        <f>IF((ISBLANK($D54)),"",IF($E54=1,Вариант1!V54,IF(Класс!$E54=2,Вариант2!V54,IF(Класс!$E54=3,Вариант3!V54,IF($E54=4,Вариант4!V54,"")))))</f>
      </c>
      <c r="W54" s="159">
        <f>IF((ISBLANK($D54)),"",IF($E54=1,Вариант1!W54,IF(Класс!$E54=2,Вариант2!W54,IF(Класс!$E54=3,Вариант3!W54,IF($E54=4,Вариант4!W54,"")))))</f>
      </c>
      <c r="X54" s="159">
        <f>IF((ISBLANK($D54)),"",IF($E54=1,Вариант1!X54,IF(Класс!$E54=2,Вариант2!X54,IF(Класс!$E54=3,Вариант3!X54,IF($E54=4,Вариант4!X54,"")))))</f>
      </c>
      <c r="Y54" s="159">
        <f>IF((ISBLANK($D54)),"",IF($E54=1,Вариант1!Y54,IF(Класс!$E54=2,Вариант2!Y54,IF(Класс!$E54=3,Вариант3!Y54,IF($E54=4,Вариант4!Y54,"")))))</f>
      </c>
      <c r="Z54" s="159">
        <f>IF((ISBLANK($D54)),"",IF($E54=1,Вариант1!Z54,IF(Класс!$E54=2,Вариант2!Z54,IF(Класс!$E54=3,Вариант3!Z54,IF($E54=4,Вариант4!Z54,"")))))</f>
      </c>
      <c r="AA54" s="159">
        <f>IF((ISBLANK($D54)),"",IF($E54=1,Вариант1!AA54,IF(Класс!$E54=2,Вариант2!AA54,IF(Класс!$E54=3,Вариант3!AA54,IF($E54=4,Вариант4!AA54,"")))))</f>
      </c>
      <c r="AB54" s="181">
        <f t="shared" si="9"/>
      </c>
      <c r="AC54" s="182">
        <f t="shared" si="3"/>
      </c>
      <c r="AD54" s="244">
        <f t="shared" si="4"/>
      </c>
      <c r="AE54" s="225">
        <f t="shared" si="5"/>
      </c>
      <c r="AF54" s="181">
        <f t="shared" si="6"/>
      </c>
      <c r="AG54" s="225">
        <f t="shared" si="7"/>
      </c>
      <c r="AH54" s="226">
        <f>SUM($AC$16:$AC$55)/(Вариант1!$A$15+Вариант2!$A$15+Вариант3!$A$15+Вариант4!$A$15)</f>
        <v>0.8229085729085729</v>
      </c>
      <c r="AI54" s="227">
        <f t="shared" si="8"/>
      </c>
      <c r="AJ54" s="98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</row>
    <row r="55" spans="1:60" ht="12.75" customHeight="1">
      <c r="A55" s="157">
        <f>IF('СПИСОК КЛАССА'!I51=1,1,0)</f>
        <v>0</v>
      </c>
      <c r="B55" s="195">
        <v>40</v>
      </c>
      <c r="C55" s="234">
        <f>IF(NOT(ISBLANK('СПИСОК КЛАССА'!B51)),'СПИСОК КЛАССА'!B51,"")</f>
      </c>
      <c r="D55" s="163">
        <f>IF(NOT(ISBLANK('СПИСОК КЛАССА'!C51)),IF(NOT(ISBLANK('СПИСОК КЛАССА'!I51)),'СПИСОК КЛАССА'!C51,"УЧЕНИК НЕ ВЫПОЛНЯЛ РАБОТУ"),"")</f>
      </c>
      <c r="E55" s="245">
        <f>IF(NOT(ISBLANK('СПИСОК КЛАССА'!I51)),IF(NOT(ISBLANK('СПИСОК КЛАССА'!I51)),'СПИСОК КЛАССА'!I51,"УЧЕНИК НЕ ВЫПОЛНЯЛ РАБОТУ"),"")</f>
      </c>
      <c r="F55" s="159">
        <f>IF((ISBLANK($D55)),"",IF($E55=1,Вариант1!F55,IF(Класс!$E55=2,Вариант2!F55,IF(Класс!$E55=3,Вариант3!F55,IF($E55=4,Вариант4!F55,"")))))</f>
      </c>
      <c r="G55" s="159">
        <f>IF((ISBLANK($D55)),"",IF($E55=1,Вариант1!G55,IF(Класс!$E55=2,Вариант2!G55,IF(Класс!$E55=3,Вариант3!G55,IF($E55=4,Вариант4!G55,"")))))</f>
      </c>
      <c r="H55" s="159">
        <f>IF((ISBLANK($D55)),"",IF($E55=1,Вариант1!H55,IF(Класс!$E55=2,Вариант2!H55,IF(Класс!$E55=3,Вариант3!H55,IF($E55=4,Вариант4!H55,"")))))</f>
      </c>
      <c r="I55" s="159">
        <f>IF((ISBLANK($D55)),"",IF($E55=1,Вариант1!I55,IF(Класс!$E55=2,Вариант2!I55,IF(Класс!$E55=3,Вариант3!I55,IF($E55=4,Вариант4!I55,"")))))</f>
      </c>
      <c r="J55" s="159">
        <f>IF((ISBLANK($D55)),"",IF($E55=1,Вариант1!J55,IF(Класс!$E55=2,Вариант2!J55,IF(Класс!$E55=3,Вариант3!J55,IF($E55=4,Вариант4!J55,"")))))</f>
      </c>
      <c r="K55" s="159">
        <f>IF((ISBLANK($D55)),"",IF($E55=1,Вариант1!K55,IF(Класс!$E55=2,Вариант2!K55,IF(Класс!$E55=3,Вариант3!K55,IF($E55=4,Вариант4!K55,"")))))</f>
      </c>
      <c r="L55" s="159">
        <f>IF((ISBLANK($D55)),"",IF($E55=1,Вариант1!L55,IF(Класс!$E55=2,Вариант2!L55,IF(Класс!$E55=3,Вариант3!L55,IF($E55=4,Вариант4!L55,"")))))</f>
      </c>
      <c r="M55" s="159">
        <f>IF((ISBLANK($D55)),"",IF($E55=1,Вариант1!M55,IF(Класс!$E55=2,Вариант2!M55,IF(Класс!$E55=3,Вариант3!M55,IF($E55=4,Вариант4!M55,"")))))</f>
      </c>
      <c r="N55" s="159">
        <f>IF((ISBLANK($D55)),"",IF($E55=1,Вариант1!N55,IF(Класс!$E55=2,Вариант2!N55,IF(Класс!$E55=3,Вариант3!N55,IF($E55=4,Вариант4!N55,"")))))</f>
      </c>
      <c r="O55" s="159">
        <f>IF((ISBLANK($D55)),"",IF($E55=1,Вариант1!O55,IF(Класс!$E55=2,Вариант2!O55,IF(Класс!$E55=3,Вариант3!O55,IF($E55=4,Вариант4!O55,"")))))</f>
      </c>
      <c r="P55" s="159">
        <f>IF((ISBLANK($D55)),"",IF($E55=1,Вариант1!P55,IF(Класс!$E55=2,Вариант2!P55,IF(Класс!$E55=3,Вариант3!P55,IF($E55=4,Вариант4!P55,"")))))</f>
      </c>
      <c r="Q55" s="159">
        <f>IF((ISBLANK($D55)),"",IF($E55=1,Вариант1!Q55,IF(Класс!$E55=2,Вариант2!Q55,IF(Класс!$E55=3,Вариант3!Q55,IF($E55=4,Вариант4!Q55,"")))))</f>
      </c>
      <c r="R55" s="159">
        <f>IF((ISBLANK($D55)),"",IF($E55=1,Вариант1!R55,IF(Класс!$E55=2,Вариант2!R55,IF(Класс!$E55=3,Вариант3!R55,IF($E55=4,Вариант4!R55,"")))))</f>
      </c>
      <c r="S55" s="159">
        <f>IF((ISBLANK($D55)),"",IF($E55=1,Вариант1!S55,IF(Класс!$E55=2,Вариант2!S55,IF(Класс!$E55=3,Вариант3!S55,IF($E55=4,Вариант4!S55,"")))))</f>
      </c>
      <c r="T55" s="159">
        <f>IF((ISBLANK($D55)),"",IF($E55=1,Вариант1!T55,IF(Класс!$E55=2,Вариант2!T55,IF(Класс!$E55=3,Вариант3!T55,IF($E55=4,Вариант4!T55,"")))))</f>
      </c>
      <c r="U55" s="159">
        <f>IF((ISBLANK($D55)),"",IF($E55=1,Вариант1!U55,IF(Класс!$E55=2,Вариант2!U55,IF(Класс!$E55=3,Вариант3!U55,IF($E55=4,Вариант4!U55,"")))))</f>
      </c>
      <c r="V55" s="159">
        <f>IF((ISBLANK($D55)),"",IF($E55=1,Вариант1!V55,IF(Класс!$E55=2,Вариант2!V55,IF(Класс!$E55=3,Вариант3!V55,IF($E55=4,Вариант4!V55,"")))))</f>
      </c>
      <c r="W55" s="159">
        <f>IF((ISBLANK($D55)),"",IF($E55=1,Вариант1!W55,IF(Класс!$E55=2,Вариант2!W55,IF(Класс!$E55=3,Вариант3!W55,IF($E55=4,Вариант4!W55,"")))))</f>
      </c>
      <c r="X55" s="159">
        <f>IF((ISBLANK($D55)),"",IF($E55=1,Вариант1!X55,IF(Класс!$E55=2,Вариант2!X55,IF(Класс!$E55=3,Вариант3!X55,IF($E55=4,Вариант4!X55,"")))))</f>
      </c>
      <c r="Y55" s="159">
        <f>IF((ISBLANK($D55)),"",IF($E55=1,Вариант1!Y55,IF(Класс!$E55=2,Вариант2!Y55,IF(Класс!$E55=3,Вариант3!Y55,IF($E55=4,Вариант4!Y55,"")))))</f>
      </c>
      <c r="Z55" s="159">
        <f>IF((ISBLANK($D55)),"",IF($E55=1,Вариант1!Z55,IF(Класс!$E55=2,Вариант2!Z55,IF(Класс!$E55=3,Вариант3!Z55,IF($E55=4,Вариант4!Z55,"")))))</f>
      </c>
      <c r="AA55" s="159">
        <f>IF((ISBLANK($D55)),"",IF($E55=1,Вариант1!AA55,IF(Класс!$E55=2,Вариант2!AA55,IF(Класс!$E55=3,Вариант3!AA55,IF($E55=4,Вариант4!AA55,"")))))</f>
      </c>
      <c r="AB55" s="181">
        <f t="shared" si="9"/>
      </c>
      <c r="AC55" s="182">
        <f t="shared" si="3"/>
      </c>
      <c r="AD55" s="244">
        <f t="shared" si="4"/>
      </c>
      <c r="AE55" s="225">
        <f t="shared" si="5"/>
      </c>
      <c r="AF55" s="181">
        <f t="shared" si="6"/>
      </c>
      <c r="AG55" s="225">
        <f t="shared" si="7"/>
      </c>
      <c r="AH55" s="226">
        <f>SUM($AC$16:$AC$55)/(Вариант1!$A$15+Вариант2!$A$15+Вариант3!$A$15+Вариант4!$A$15)</f>
        <v>0.8229085729085729</v>
      </c>
      <c r="AI55" s="227">
        <f t="shared" si="8"/>
      </c>
      <c r="AJ55" s="98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</row>
    <row r="56" spans="1:77" ht="12.75">
      <c r="A56" s="132"/>
      <c r="B56" s="132"/>
      <c r="C56" s="231"/>
      <c r="D56" s="132"/>
      <c r="E56" s="231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96"/>
      <c r="AI56" s="99"/>
      <c r="AJ56" s="98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</row>
    <row r="57" spans="1:77" ht="12.75">
      <c r="A57" s="132"/>
      <c r="B57" s="132"/>
      <c r="C57" s="231"/>
      <c r="D57" s="132"/>
      <c r="E57" s="231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6"/>
      <c r="AI57" s="6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</row>
    <row r="58" spans="1:77" ht="12.75">
      <c r="A58" s="132"/>
      <c r="B58" s="132"/>
      <c r="C58" s="231"/>
      <c r="D58" s="132"/>
      <c r="E58" s="231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6"/>
      <c r="AI58" s="6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</row>
    <row r="59" spans="1:77" ht="12.75">
      <c r="A59" s="132"/>
      <c r="B59" s="132"/>
      <c r="C59" s="231"/>
      <c r="D59" s="132"/>
      <c r="E59" s="231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6"/>
      <c r="AI59" s="6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</row>
    <row r="60" spans="1:77" ht="12.75">
      <c r="A60" s="132"/>
      <c r="B60" s="132"/>
      <c r="C60" s="231"/>
      <c r="D60" s="132"/>
      <c r="E60" s="231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6"/>
      <c r="AI60" s="6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</row>
    <row r="61" spans="1:77" ht="12.75">
      <c r="A61" s="132"/>
      <c r="B61" s="132"/>
      <c r="C61" s="231"/>
      <c r="D61" s="132"/>
      <c r="E61" s="231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6"/>
      <c r="AI61" s="6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</row>
    <row r="62" spans="1:77" ht="12.75">
      <c r="A62" s="132"/>
      <c r="B62" s="132"/>
      <c r="C62" s="231"/>
      <c r="D62" s="132"/>
      <c r="E62" s="231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6"/>
      <c r="AI62" s="6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</row>
    <row r="63" spans="1:77" ht="12.75">
      <c r="A63" s="132"/>
      <c r="B63" s="132"/>
      <c r="C63" s="231"/>
      <c r="D63" s="132"/>
      <c r="E63" s="231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6"/>
      <c r="AI63" s="6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</row>
    <row r="64" spans="1:77" ht="12.75">
      <c r="A64" s="132"/>
      <c r="B64" s="132"/>
      <c r="C64" s="231"/>
      <c r="D64" s="132"/>
      <c r="E64" s="2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6"/>
      <c r="AI64" s="6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</row>
    <row r="65" spans="1:77" ht="12.75">
      <c r="A65" s="132"/>
      <c r="B65" s="132"/>
      <c r="C65" s="231"/>
      <c r="D65" s="132"/>
      <c r="E65" s="231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6"/>
      <c r="AI65" s="6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</row>
    <row r="66" spans="1:77" ht="12.75">
      <c r="A66" s="132"/>
      <c r="B66" s="132"/>
      <c r="C66" s="231"/>
      <c r="D66" s="132"/>
      <c r="E66" s="231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6"/>
      <c r="AI66" s="6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</row>
    <row r="67" spans="1:77" ht="12.75">
      <c r="A67" s="132"/>
      <c r="B67" s="132"/>
      <c r="C67" s="231"/>
      <c r="D67" s="132"/>
      <c r="E67" s="231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6"/>
      <c r="AI67" s="6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</row>
    <row r="68" spans="1:77" ht="12.75">
      <c r="A68" s="132"/>
      <c r="B68" s="132"/>
      <c r="C68" s="231"/>
      <c r="D68" s="132"/>
      <c r="E68" s="231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6"/>
      <c r="AI68" s="6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</row>
    <row r="69" spans="1:77" ht="12.75">
      <c r="A69" s="132"/>
      <c r="B69" s="132"/>
      <c r="C69" s="231"/>
      <c r="D69" s="132"/>
      <c r="E69" s="231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6"/>
      <c r="AI69" s="6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</row>
    <row r="70" spans="1:77" ht="12.75">
      <c r="A70" s="6"/>
      <c r="B70" s="6"/>
      <c r="C70" s="235"/>
      <c r="D70" s="6"/>
      <c r="E70" s="23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</row>
    <row r="71" spans="1:77" ht="12.75">
      <c r="A71" s="6"/>
      <c r="B71" s="6"/>
      <c r="C71" s="235"/>
      <c r="D71" s="6"/>
      <c r="E71" s="23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</row>
    <row r="72" spans="1:77" ht="12.75">
      <c r="A72" s="6"/>
      <c r="B72" s="6"/>
      <c r="C72" s="235"/>
      <c r="D72" s="6"/>
      <c r="E72" s="23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</row>
    <row r="73" spans="1:77" ht="12.75">
      <c r="A73" s="6"/>
      <c r="B73" s="6"/>
      <c r="C73" s="235"/>
      <c r="D73" s="6"/>
      <c r="E73" s="23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</row>
    <row r="74" spans="1:77" ht="12.75">
      <c r="A74" s="6"/>
      <c r="B74" s="6"/>
      <c r="C74" s="235"/>
      <c r="D74" s="6"/>
      <c r="E74" s="23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</row>
    <row r="75" spans="1:77" ht="12.75">
      <c r="A75" s="6"/>
      <c r="B75" s="6"/>
      <c r="C75" s="235"/>
      <c r="D75" s="6"/>
      <c r="E75" s="23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</row>
    <row r="76" spans="1:77" ht="12.75">
      <c r="A76" s="6"/>
      <c r="B76" s="6"/>
      <c r="C76" s="235"/>
      <c r="D76" s="6"/>
      <c r="E76" s="23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</row>
    <row r="77" spans="1:77" ht="12.75">
      <c r="A77" s="6"/>
      <c r="B77" s="6"/>
      <c r="C77" s="235"/>
      <c r="D77" s="6"/>
      <c r="E77" s="23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</row>
    <row r="78" spans="1:77" ht="12.75">
      <c r="A78" s="6"/>
      <c r="B78" s="6"/>
      <c r="C78" s="235"/>
      <c r="D78" s="6"/>
      <c r="E78" s="23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</row>
    <row r="79" spans="1:77" ht="12.75">
      <c r="A79" s="6"/>
      <c r="B79" s="6"/>
      <c r="C79" s="235"/>
      <c r="D79" s="6"/>
      <c r="E79" s="23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</row>
    <row r="80" spans="1:77" ht="12.75">
      <c r="A80" s="6"/>
      <c r="B80" s="6"/>
      <c r="C80" s="235"/>
      <c r="D80" s="6"/>
      <c r="E80" s="235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</row>
    <row r="81" spans="1:77" ht="12.75">
      <c r="A81" s="6"/>
      <c r="B81" s="6"/>
      <c r="C81" s="235"/>
      <c r="D81" s="6"/>
      <c r="E81" s="235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</row>
    <row r="82" spans="1:77" ht="12.75">
      <c r="A82" s="6"/>
      <c r="B82" s="6"/>
      <c r="C82" s="235"/>
      <c r="D82" s="6"/>
      <c r="E82" s="235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</row>
    <row r="83" spans="1:77" ht="12.75">
      <c r="A83" s="6"/>
      <c r="B83" s="6"/>
      <c r="C83" s="235"/>
      <c r="D83" s="6"/>
      <c r="E83" s="235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</row>
    <row r="84" spans="1:77" ht="12.75">
      <c r="A84" s="6"/>
      <c r="B84" s="6"/>
      <c r="C84" s="235"/>
      <c r="D84" s="6"/>
      <c r="E84" s="235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</row>
    <row r="85" spans="1:77" ht="12.75">
      <c r="A85" s="6"/>
      <c r="B85" s="6"/>
      <c r="C85" s="235"/>
      <c r="D85" s="6"/>
      <c r="E85" s="235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</row>
    <row r="86" spans="1:77" ht="12.75">
      <c r="A86" s="6"/>
      <c r="B86" s="6"/>
      <c r="C86" s="235"/>
      <c r="D86" s="6"/>
      <c r="E86" s="23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</row>
    <row r="87" spans="1:77" ht="12.75">
      <c r="A87" s="6"/>
      <c r="B87" s="6"/>
      <c r="C87" s="235"/>
      <c r="D87" s="6"/>
      <c r="E87" s="23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</row>
    <row r="88" spans="1:77" ht="12.75">
      <c r="A88" s="6"/>
      <c r="B88" s="6"/>
      <c r="C88" s="235"/>
      <c r="D88" s="6"/>
      <c r="E88" s="235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</row>
    <row r="89" spans="1:77" ht="12.75">
      <c r="A89" s="6"/>
      <c r="B89" s="6"/>
      <c r="C89" s="235"/>
      <c r="D89" s="6"/>
      <c r="E89" s="23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</row>
    <row r="90" spans="1:77" ht="12.75">
      <c r="A90" s="6"/>
      <c r="B90" s="6"/>
      <c r="C90" s="235"/>
      <c r="D90" s="6"/>
      <c r="E90" s="235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</row>
    <row r="91" spans="1:77" ht="12.75">
      <c r="A91" s="6"/>
      <c r="B91" s="6"/>
      <c r="C91" s="235"/>
      <c r="D91" s="6"/>
      <c r="E91" s="235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</row>
    <row r="92" spans="1:77" ht="12.75">
      <c r="A92" s="6"/>
      <c r="B92" s="6"/>
      <c r="C92" s="235"/>
      <c r="D92" s="6"/>
      <c r="E92" s="235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</row>
    <row r="93" spans="1:77" ht="12.75">
      <c r="A93" s="6"/>
      <c r="B93" s="6"/>
      <c r="C93" s="235"/>
      <c r="D93" s="6"/>
      <c r="E93" s="23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</row>
    <row r="94" spans="1:77" ht="12.75">
      <c r="A94" s="6"/>
      <c r="B94" s="6"/>
      <c r="C94" s="235"/>
      <c r="D94" s="6"/>
      <c r="E94" s="235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</row>
    <row r="95" spans="1:77" ht="12.75">
      <c r="A95" s="6"/>
      <c r="B95" s="6"/>
      <c r="C95" s="235"/>
      <c r="D95" s="6"/>
      <c r="E95" s="235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</row>
    <row r="96" spans="1:77" ht="12.75">
      <c r="A96" s="6"/>
      <c r="B96" s="6"/>
      <c r="C96" s="235"/>
      <c r="D96" s="6"/>
      <c r="E96" s="23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</row>
    <row r="97" spans="1:77" ht="12.75">
      <c r="A97" s="6"/>
      <c r="B97" s="6"/>
      <c r="C97" s="235"/>
      <c r="D97" s="6"/>
      <c r="E97" s="23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</row>
    <row r="98" spans="1:77" ht="12.75">
      <c r="A98" s="6"/>
      <c r="B98" s="6"/>
      <c r="C98" s="235"/>
      <c r="D98" s="6"/>
      <c r="E98" s="235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</row>
    <row r="99" spans="1:77" ht="12.75">
      <c r="A99" s="6"/>
      <c r="B99" s="6"/>
      <c r="C99" s="235"/>
      <c r="D99" s="6"/>
      <c r="E99" s="235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</row>
    <row r="100" spans="1:77" ht="12.75">
      <c r="A100" s="6"/>
      <c r="B100" s="6"/>
      <c r="C100" s="235"/>
      <c r="D100" s="6"/>
      <c r="E100" s="23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</row>
    <row r="101" spans="1:77" ht="12.75">
      <c r="A101" s="6"/>
      <c r="B101" s="6"/>
      <c r="C101" s="235"/>
      <c r="D101" s="6"/>
      <c r="E101" s="235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</row>
    <row r="102" spans="1:77" ht="12.75">
      <c r="A102" s="6"/>
      <c r="B102" s="6"/>
      <c r="C102" s="235"/>
      <c r="D102" s="6"/>
      <c r="E102" s="235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</row>
    <row r="103" spans="1:77" ht="12.75">
      <c r="A103" s="6"/>
      <c r="B103" s="6"/>
      <c r="C103" s="235"/>
      <c r="D103" s="6"/>
      <c r="E103" s="23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</row>
    <row r="104" spans="1:77" ht="12.75">
      <c r="A104" s="6"/>
      <c r="B104" s="6"/>
      <c r="C104" s="235"/>
      <c r="D104" s="6"/>
      <c r="E104" s="235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</row>
    <row r="105" spans="1:77" ht="12.75">
      <c r="A105" s="6"/>
      <c r="B105" s="6"/>
      <c r="C105" s="235"/>
      <c r="D105" s="6"/>
      <c r="E105" s="235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</row>
    <row r="106" spans="1:77" ht="12.75">
      <c r="A106" s="6"/>
      <c r="B106" s="6"/>
      <c r="C106" s="235"/>
      <c r="D106" s="6"/>
      <c r="E106" s="235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</row>
    <row r="107" spans="1:77" ht="12.75">
      <c r="A107" s="6"/>
      <c r="B107" s="6"/>
      <c r="C107" s="235"/>
      <c r="D107" s="6"/>
      <c r="E107" s="235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</row>
    <row r="108" spans="1:77" ht="12.75">
      <c r="A108" s="6"/>
      <c r="B108" s="6"/>
      <c r="C108" s="235"/>
      <c r="D108" s="6"/>
      <c r="E108" s="235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</row>
    <row r="109" spans="1:77" ht="12.75">
      <c r="A109" s="6"/>
      <c r="B109" s="6"/>
      <c r="C109" s="235"/>
      <c r="D109" s="6"/>
      <c r="E109" s="235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</row>
    <row r="110" spans="1:77" ht="12.75">
      <c r="A110" s="6"/>
      <c r="B110" s="6"/>
      <c r="C110" s="235"/>
      <c r="D110" s="6"/>
      <c r="E110" s="235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</row>
    <row r="111" spans="1:77" ht="12.75">
      <c r="A111" s="6"/>
      <c r="B111" s="6"/>
      <c r="C111" s="235"/>
      <c r="D111" s="6"/>
      <c r="E111" s="235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</row>
    <row r="112" spans="1:77" ht="12.75">
      <c r="A112" s="6"/>
      <c r="B112" s="6"/>
      <c r="C112" s="235"/>
      <c r="D112" s="6"/>
      <c r="E112" s="235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</row>
    <row r="113" spans="1:77" ht="12.75">
      <c r="A113" s="6"/>
      <c r="B113" s="6"/>
      <c r="C113" s="235"/>
      <c r="D113" s="6"/>
      <c r="E113" s="235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</row>
    <row r="114" spans="1:77" ht="12.75">
      <c r="A114" s="6"/>
      <c r="B114" s="6"/>
      <c r="C114" s="235"/>
      <c r="D114" s="6"/>
      <c r="E114" s="235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</row>
    <row r="115" spans="1:77" ht="12.75">
      <c r="A115" s="6"/>
      <c r="B115" s="6"/>
      <c r="C115" s="235"/>
      <c r="D115" s="6"/>
      <c r="E115" s="235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</row>
    <row r="116" spans="1:77" ht="12.75">
      <c r="A116" s="6"/>
      <c r="B116" s="6"/>
      <c r="C116" s="235"/>
      <c r="D116" s="6"/>
      <c r="E116" s="235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</row>
    <row r="117" spans="1:77" ht="12.75">
      <c r="A117" s="6"/>
      <c r="B117" s="6"/>
      <c r="C117" s="235"/>
      <c r="D117" s="6"/>
      <c r="E117" s="235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</row>
    <row r="118" spans="1:77" ht="12.75">
      <c r="A118" s="6"/>
      <c r="B118" s="6"/>
      <c r="C118" s="235"/>
      <c r="D118" s="6"/>
      <c r="E118" s="235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</row>
    <row r="119" spans="1:77" ht="12.75">
      <c r="A119" s="6"/>
      <c r="B119" s="6"/>
      <c r="C119" s="235"/>
      <c r="D119" s="6"/>
      <c r="E119" s="235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</row>
    <row r="120" spans="1:77" ht="12.75">
      <c r="A120" s="6"/>
      <c r="B120" s="6"/>
      <c r="C120" s="235"/>
      <c r="D120" s="6"/>
      <c r="E120" s="235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</row>
    <row r="121" spans="1:77" ht="12.75">
      <c r="A121" s="6"/>
      <c r="B121" s="6"/>
      <c r="C121" s="235"/>
      <c r="D121" s="6"/>
      <c r="E121" s="235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</row>
    <row r="122" spans="1:77" ht="12.75">
      <c r="A122" s="6"/>
      <c r="B122" s="6"/>
      <c r="C122" s="235"/>
      <c r="D122" s="6"/>
      <c r="E122" s="235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</row>
    <row r="123" spans="1:77" ht="12.75">
      <c r="A123" s="6"/>
      <c r="B123" s="6"/>
      <c r="C123" s="235"/>
      <c r="D123" s="6"/>
      <c r="E123" s="235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</row>
    <row r="124" spans="1:77" ht="12.75">
      <c r="A124" s="6"/>
      <c r="B124" s="6"/>
      <c r="C124" s="235"/>
      <c r="D124" s="6"/>
      <c r="E124" s="235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</row>
    <row r="125" spans="1:77" ht="12.75">
      <c r="A125" s="6"/>
      <c r="B125" s="6"/>
      <c r="C125" s="235"/>
      <c r="D125" s="6"/>
      <c r="E125" s="235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</row>
    <row r="126" spans="1:77" ht="12.75">
      <c r="A126" s="6"/>
      <c r="B126" s="6"/>
      <c r="C126" s="235"/>
      <c r="D126" s="6"/>
      <c r="E126" s="235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</row>
    <row r="127" spans="1:77" ht="12.75">
      <c r="A127" s="6"/>
      <c r="B127" s="6"/>
      <c r="C127" s="235"/>
      <c r="D127" s="6"/>
      <c r="E127" s="235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</row>
    <row r="128" spans="1:77" ht="12.75">
      <c r="A128" s="6"/>
      <c r="B128" s="6"/>
      <c r="C128" s="235"/>
      <c r="D128" s="6"/>
      <c r="E128" s="235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</row>
    <row r="129" spans="1:77" ht="12.75">
      <c r="A129" s="6"/>
      <c r="B129" s="6"/>
      <c r="C129" s="235"/>
      <c r="D129" s="6"/>
      <c r="E129" s="235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</row>
    <row r="130" spans="1:77" ht="12.75">
      <c r="A130" s="6"/>
      <c r="B130" s="6"/>
      <c r="C130" s="235"/>
      <c r="D130" s="6"/>
      <c r="E130" s="235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</row>
    <row r="131" spans="1:77" ht="12.75">
      <c r="A131" s="6"/>
      <c r="B131" s="6"/>
      <c r="C131" s="235"/>
      <c r="D131" s="6"/>
      <c r="E131" s="235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</row>
    <row r="132" spans="1:77" ht="12.75">
      <c r="A132" s="6"/>
      <c r="B132" s="6"/>
      <c r="C132" s="235"/>
      <c r="D132" s="6"/>
      <c r="E132" s="235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</row>
    <row r="133" spans="1:77" ht="12.75">
      <c r="A133" s="6"/>
      <c r="B133" s="6"/>
      <c r="C133" s="235"/>
      <c r="D133" s="6"/>
      <c r="E133" s="235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</row>
    <row r="134" spans="1:77" ht="12.75">
      <c r="A134" s="6"/>
      <c r="B134" s="6"/>
      <c r="C134" s="235"/>
      <c r="D134" s="6"/>
      <c r="E134" s="235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</row>
    <row r="135" spans="1:77" ht="12.75">
      <c r="A135" s="6"/>
      <c r="B135" s="6"/>
      <c r="C135" s="235"/>
      <c r="D135" s="6"/>
      <c r="E135" s="235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</row>
    <row r="136" spans="1:77" ht="12.75">
      <c r="A136" s="6"/>
      <c r="B136" s="6"/>
      <c r="C136" s="235"/>
      <c r="D136" s="6"/>
      <c r="E136" s="235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</row>
    <row r="137" spans="1:77" ht="12.75">
      <c r="A137" s="6"/>
      <c r="B137" s="6"/>
      <c r="C137" s="235"/>
      <c r="D137" s="6"/>
      <c r="E137" s="235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</row>
    <row r="138" spans="1:77" ht="12.75">
      <c r="A138" s="6"/>
      <c r="B138" s="6"/>
      <c r="C138" s="235"/>
      <c r="D138" s="6"/>
      <c r="E138" s="235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</row>
    <row r="139" spans="1:77" ht="12.75">
      <c r="A139" s="6"/>
      <c r="B139" s="6"/>
      <c r="C139" s="235"/>
      <c r="D139" s="6"/>
      <c r="E139" s="235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</row>
    <row r="140" spans="1:77" ht="12.75">
      <c r="A140" s="6"/>
      <c r="B140" s="6"/>
      <c r="C140" s="235"/>
      <c r="D140" s="6"/>
      <c r="E140" s="235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</row>
    <row r="141" spans="1:77" ht="12.75">
      <c r="A141" s="6"/>
      <c r="B141" s="6"/>
      <c r="C141" s="235"/>
      <c r="D141" s="6"/>
      <c r="E141" s="235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</row>
    <row r="142" spans="1:77" ht="12.75">
      <c r="A142" s="6"/>
      <c r="B142" s="6"/>
      <c r="C142" s="235"/>
      <c r="D142" s="6"/>
      <c r="E142" s="235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</row>
    <row r="143" spans="1:77" ht="12.75">
      <c r="A143" s="6"/>
      <c r="B143" s="6"/>
      <c r="C143" s="235"/>
      <c r="D143" s="6"/>
      <c r="E143" s="235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</row>
    <row r="144" spans="1:77" ht="12.75">
      <c r="A144" s="6"/>
      <c r="B144" s="6"/>
      <c r="C144" s="235"/>
      <c r="D144" s="6"/>
      <c r="E144" s="235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</row>
    <row r="145" spans="1:77" ht="12.75">
      <c r="A145" s="6"/>
      <c r="B145" s="6"/>
      <c r="C145" s="235"/>
      <c r="D145" s="6"/>
      <c r="E145" s="235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</row>
    <row r="146" spans="1:77" ht="12.75">
      <c r="A146" s="6"/>
      <c r="B146" s="6"/>
      <c r="C146" s="235"/>
      <c r="D146" s="6"/>
      <c r="E146" s="235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</row>
    <row r="147" spans="1:77" ht="12.75">
      <c r="A147" s="6"/>
      <c r="B147" s="6"/>
      <c r="C147" s="235"/>
      <c r="D147" s="6"/>
      <c r="E147" s="235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</row>
    <row r="148" spans="1:77" ht="12.75">
      <c r="A148" s="6"/>
      <c r="B148" s="6"/>
      <c r="C148" s="235"/>
      <c r="D148" s="6"/>
      <c r="E148" s="235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</row>
    <row r="149" spans="1:77" ht="12.75">
      <c r="A149" s="6"/>
      <c r="B149" s="6"/>
      <c r="C149" s="235"/>
      <c r="D149" s="6"/>
      <c r="E149" s="235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</row>
    <row r="150" spans="1:77" ht="12.75">
      <c r="A150" s="6"/>
      <c r="B150" s="6"/>
      <c r="C150" s="235"/>
      <c r="D150" s="6"/>
      <c r="E150" s="235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</row>
    <row r="151" spans="1:77" ht="12.75">
      <c r="A151" s="6"/>
      <c r="B151" s="6"/>
      <c r="C151" s="235"/>
      <c r="D151" s="6"/>
      <c r="E151" s="235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</row>
    <row r="152" spans="1:77" ht="12.75">
      <c r="A152" s="6"/>
      <c r="B152" s="6"/>
      <c r="C152" s="235"/>
      <c r="D152" s="6"/>
      <c r="E152" s="235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</row>
    <row r="153" spans="1:77" ht="12.75">
      <c r="A153" s="6"/>
      <c r="B153" s="6"/>
      <c r="C153" s="235"/>
      <c r="D153" s="6"/>
      <c r="E153" s="235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</row>
    <row r="154" spans="1:77" ht="12.75">
      <c r="A154" s="6"/>
      <c r="B154" s="6"/>
      <c r="C154" s="235"/>
      <c r="D154" s="6"/>
      <c r="E154" s="235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</row>
    <row r="155" spans="1:77" ht="12.75">
      <c r="A155" s="6"/>
      <c r="B155" s="6"/>
      <c r="C155" s="235"/>
      <c r="D155" s="6"/>
      <c r="E155" s="235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</row>
    <row r="156" spans="1:77" ht="12.75">
      <c r="A156" s="6"/>
      <c r="B156" s="6"/>
      <c r="C156" s="235"/>
      <c r="D156" s="6"/>
      <c r="E156" s="235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</row>
    <row r="157" spans="1:77" ht="12.75">
      <c r="A157" s="6"/>
      <c r="B157" s="6"/>
      <c r="C157" s="235"/>
      <c r="D157" s="6"/>
      <c r="E157" s="235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</row>
    <row r="158" spans="1:77" ht="12.75">
      <c r="A158" s="6"/>
      <c r="B158" s="6"/>
      <c r="C158" s="235"/>
      <c r="D158" s="6"/>
      <c r="E158" s="235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</row>
  </sheetData>
  <sheetProtection password="C455" sheet="1" objects="1" scenarios="1" selectLockedCells="1" selectUnlockedCells="1"/>
  <mergeCells count="21">
    <mergeCell ref="K2:L2"/>
    <mergeCell ref="A8:AC8"/>
    <mergeCell ref="P2:Q2"/>
    <mergeCell ref="C9:C11"/>
    <mergeCell ref="D9:D11"/>
    <mergeCell ref="AF9:AF11"/>
    <mergeCell ref="F9:AA9"/>
    <mergeCell ref="AD9:AD11"/>
    <mergeCell ref="V2:W2"/>
    <mergeCell ref="D2:F2"/>
    <mergeCell ref="I2:J2"/>
    <mergeCell ref="B9:B11"/>
    <mergeCell ref="N2:O2"/>
    <mergeCell ref="AB9:AB11"/>
    <mergeCell ref="AC9:AC11"/>
    <mergeCell ref="AI9:AI11"/>
    <mergeCell ref="G4:X4"/>
    <mergeCell ref="A4:F4"/>
    <mergeCell ref="AE9:AE11"/>
    <mergeCell ref="AG9:AG11"/>
    <mergeCell ref="N6:R6"/>
  </mergeCells>
  <conditionalFormatting sqref="G2">
    <cfRule type="expression" priority="5" dxfId="0" stopIfTrue="1">
      <formula>ISBLANK(G2)</formula>
    </cfRule>
  </conditionalFormatting>
  <conditionalFormatting sqref="AE12:AH14 AJ12:AJ14">
    <cfRule type="expression" priority="6" dxfId="0" stopIfTrue="1">
      <formula>AND(OR($C12&lt;&gt;"",$D12&lt;&gt;""),$A12=1,ISBLANK(AE12))</formula>
    </cfRule>
  </conditionalFormatting>
  <conditionalFormatting sqref="AB6:AG6">
    <cfRule type="cellIs" priority="7" dxfId="0" operator="equal" stopIfTrue="1">
      <formula>"НЕТ"</formula>
    </cfRule>
  </conditionalFormatting>
  <conditionalFormatting sqref="F16:AA55">
    <cfRule type="expression" priority="8" dxfId="0" stopIfTrue="1">
      <formula>AND(OR($C16&lt;&gt;"",$D16&lt;&gt;""),$A16=1,ISBLANK(F16))</formula>
    </cfRule>
  </conditionalFormatting>
  <conditionalFormatting sqref="AH11 AJ11">
    <cfRule type="expression" priority="3" dxfId="0" stopIfTrue="1">
      <formula>AND(OR($C11&lt;&gt;"",$D11&lt;&gt;""),$A11=1,ISBLANK(AH11))</formula>
    </cfRule>
  </conditionalFormatting>
  <conditionalFormatting sqref="AI12:AI14">
    <cfRule type="expression" priority="1" dxfId="0" stopIfTrue="1">
      <formula>AND(OR($C12&lt;&gt;"",$D12&lt;&gt;""),$A12=1,ISBLANK(AI12))</formula>
    </cfRule>
  </conditionalFormatting>
  <conditionalFormatting sqref="AI6">
    <cfRule type="cellIs" priority="2" dxfId="0" operator="equal" stopIfTrue="1">
      <formula>"НЕТ"</formula>
    </cfRule>
  </conditionalFormatting>
  <dataValidations count="4">
    <dataValidation type="list" operator="equal" allowBlank="1" showInputMessage="1" showErrorMessage="1" prompt="После внесения в таблицу данных для всех учащихся, принимавших участие в тестировании, выберите &quot;Да&quot;" sqref="AI6 AC6:AG6">
      <formula1>"ДА,НЕТ"</formula1>
    </dataValidation>
    <dataValidation allowBlank="1" showInputMessage="1" showErrorMessage="1" promptTitle="Номер варианта" prompt="Возможние варианты: 1 и 2" sqref="AE12:AG14 AH11:AH14 AJ11:AJ14 AI12:AI14"/>
    <dataValidation allowBlank="1" showErrorMessage="1" promptTitle="1.Балл за выполнение задания." prompt="Возможные значения: 0 и 1.&#10;Если ученик не дал ответа, введите N." sqref="F16:AA55"/>
    <dataValidation operator="equal" allowBlank="1" showInputMessage="1" showErrorMessage="1" prompt="После внесения в таблицу данных для всех учащихся, принимавших участие в тестировании, выберите &quot;Да&quot;" sqref="AB6"/>
  </dataValidations>
  <printOptions/>
  <pageMargins left="0.008854166666666666" right="0.1968503937007874" top="0.2890625" bottom="0.15748031496062992" header="0.15748031496062992" footer="0.5118110236220472"/>
  <pageSetup fitToHeight="0" fitToWidth="0" horizontalDpi="600" verticalDpi="600" orientation="landscape" paperSize="9" scale="65" r:id="rId1"/>
  <headerFooter alignWithMargins="0">
    <oddHeader>&amp;L                                                                                                               КГБУ "Региональный центр оценки качества образования"</oddHeader>
  </headerFooter>
  <ignoredErrors>
    <ignoredError sqref="F16:AA55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view="pageLayout" zoomScaleNormal="90" workbookViewId="0" topLeftCell="A1">
      <selection activeCell="G6" sqref="G6"/>
    </sheetView>
  </sheetViews>
  <sheetFormatPr defaultColWidth="9.00390625" defaultRowHeight="12.75"/>
  <cols>
    <col min="1" max="1" width="8.25390625" style="0" customWidth="1"/>
    <col min="2" max="2" width="14.00390625" style="0" customWidth="1"/>
    <col min="3" max="3" width="55.75390625" style="0" customWidth="1"/>
    <col min="4" max="4" width="10.625" style="0" customWidth="1"/>
    <col min="5" max="5" width="9.875" style="0" customWidth="1"/>
    <col min="6" max="6" width="6.875" style="0" customWidth="1"/>
    <col min="7" max="7" width="7.25390625" style="0" customWidth="1"/>
    <col min="8" max="8" width="6.375" style="0" customWidth="1"/>
    <col min="9" max="9" width="7.75390625" style="0" customWidth="1"/>
    <col min="10" max="10" width="6.875" style="0" customWidth="1"/>
    <col min="11" max="11" width="8.625" style="0" customWidth="1"/>
  </cols>
  <sheetData>
    <row r="1" spans="1:14" ht="15.75">
      <c r="A1" s="78"/>
      <c r="B1" s="372" t="s">
        <v>271</v>
      </c>
      <c r="C1" s="372"/>
      <c r="D1" s="372"/>
      <c r="E1" s="372"/>
      <c r="F1" s="372"/>
      <c r="G1" s="372"/>
      <c r="H1" s="372"/>
      <c r="I1" s="372"/>
      <c r="J1" s="372"/>
      <c r="K1" s="76"/>
      <c r="L1" s="76"/>
      <c r="M1" s="76"/>
      <c r="N1" s="76"/>
    </row>
    <row r="2" spans="1:12" ht="26.25" customHeight="1">
      <c r="A2" s="214" t="s">
        <v>238</v>
      </c>
      <c r="B2" s="373" t="str">
        <f>'СПИСОК КЛАССА'!D3</f>
        <v>МБОУ СОШ с УИОП №80 г.Хабаровска </v>
      </c>
      <c r="C2" s="373"/>
      <c r="D2" s="373"/>
      <c r="E2" s="373"/>
      <c r="F2" s="373"/>
      <c r="G2" s="373"/>
      <c r="H2" s="373"/>
      <c r="I2" s="204" t="s">
        <v>239</v>
      </c>
      <c r="J2" s="205"/>
      <c r="K2" s="206" t="str">
        <f>'СПИСОК КЛАССА'!I1</f>
        <v>0402</v>
      </c>
      <c r="L2" s="77"/>
    </row>
    <row r="3" spans="1:12" ht="15.75">
      <c r="A3" s="374" t="s">
        <v>293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77"/>
    </row>
    <row r="4" spans="1:11" ht="32.25" customHeight="1">
      <c r="A4" s="367" t="s">
        <v>240</v>
      </c>
      <c r="B4" s="367" t="s">
        <v>211</v>
      </c>
      <c r="C4" s="367" t="s">
        <v>212</v>
      </c>
      <c r="D4" s="367" t="s">
        <v>242</v>
      </c>
      <c r="E4" s="367" t="s">
        <v>241</v>
      </c>
      <c r="F4" s="367" t="s">
        <v>243</v>
      </c>
      <c r="G4" s="367"/>
      <c r="H4" s="367" t="s">
        <v>244</v>
      </c>
      <c r="I4" s="367"/>
      <c r="J4" s="367" t="s">
        <v>295</v>
      </c>
      <c r="K4" s="367"/>
    </row>
    <row r="5" spans="1:11" ht="12.75">
      <c r="A5" s="367"/>
      <c r="B5" s="367"/>
      <c r="C5" s="367"/>
      <c r="D5" s="367"/>
      <c r="E5" s="367"/>
      <c r="F5" s="213" t="s">
        <v>245</v>
      </c>
      <c r="G5" s="213" t="s">
        <v>246</v>
      </c>
      <c r="H5" s="213" t="s">
        <v>245</v>
      </c>
      <c r="I5" s="213" t="s">
        <v>246</v>
      </c>
      <c r="J5" s="213" t="s">
        <v>245</v>
      </c>
      <c r="K5" s="213" t="s">
        <v>246</v>
      </c>
    </row>
    <row r="6" spans="1:11" ht="38.25">
      <c r="A6" s="207">
        <v>1</v>
      </c>
      <c r="B6" s="207" t="s">
        <v>213</v>
      </c>
      <c r="C6" s="208" t="s">
        <v>247</v>
      </c>
      <c r="D6" s="207" t="s">
        <v>214</v>
      </c>
      <c r="E6" s="207" t="s">
        <v>290</v>
      </c>
      <c r="F6" s="209">
        <f>Вариант1!F13+Вариант3!F13</f>
        <v>10</v>
      </c>
      <c r="G6" s="219">
        <f>F6/(Вариант1!$A$15+Вариант3!$A$15)</f>
        <v>1</v>
      </c>
      <c r="H6" s="220">
        <f>Вариант1!F14+Вариант3!F14</f>
        <v>0</v>
      </c>
      <c r="I6" s="219">
        <f>H6/(Вариант1!$A$15+Вариант3!$A$15)</f>
        <v>0</v>
      </c>
      <c r="J6" s="220">
        <f>Вариант1!F15+Вариант3!F15</f>
        <v>0</v>
      </c>
      <c r="K6" s="219">
        <f>J6/(Вариант1!$A$15+Вариант3!$A$15)</f>
        <v>0</v>
      </c>
    </row>
    <row r="7" spans="1:11" ht="51">
      <c r="A7" s="207">
        <v>2</v>
      </c>
      <c r="B7" s="207" t="s">
        <v>213</v>
      </c>
      <c r="C7" s="210" t="s">
        <v>215</v>
      </c>
      <c r="D7" s="207" t="s">
        <v>214</v>
      </c>
      <c r="E7" s="207" t="s">
        <v>290</v>
      </c>
      <c r="F7" s="209">
        <f>Вариант1!G13+Вариант3!G13</f>
        <v>10</v>
      </c>
      <c r="G7" s="219">
        <f>F7/(Вариант1!$A$15+Вариант3!$A$15)</f>
        <v>1</v>
      </c>
      <c r="H7" s="220">
        <f>Вариант1!G14+Вариант3!G14</f>
        <v>0</v>
      </c>
      <c r="I7" s="219">
        <f>H7/(Вариант1!$A$15+Вариант3!$A$15)</f>
        <v>0</v>
      </c>
      <c r="J7" s="220">
        <f>Вариант1!G15+Вариант3!G15</f>
        <v>0</v>
      </c>
      <c r="K7" s="219">
        <f>J7/(Вариант1!$A$15+Вариант3!$A$15)</f>
        <v>0</v>
      </c>
    </row>
    <row r="8" spans="1:11" ht="12.75">
      <c r="A8" s="365">
        <v>3</v>
      </c>
      <c r="B8" s="365" t="s">
        <v>213</v>
      </c>
      <c r="C8" s="366" t="s">
        <v>216</v>
      </c>
      <c r="D8" s="365" t="s">
        <v>217</v>
      </c>
      <c r="E8" s="207" t="s">
        <v>291</v>
      </c>
      <c r="F8" s="209">
        <f>Вариант1!H12+Вариант3!H12</f>
        <v>6</v>
      </c>
      <c r="G8" s="219">
        <f>F8/(Вариант1!$A$15+Вариант3!$A$15)</f>
        <v>0.6</v>
      </c>
      <c r="H8" s="368">
        <f>Вариант1!H14+Вариант3!H14</f>
        <v>0</v>
      </c>
      <c r="I8" s="370">
        <f>H8/(Вариант1!$A$15+Вариант3!$A$15)</f>
        <v>0</v>
      </c>
      <c r="J8" s="368">
        <f>Вариант1!H15+Вариант3!H15</f>
        <v>0</v>
      </c>
      <c r="K8" s="370">
        <f>J8/(Вариант1!$A$15+Вариант3!$A$15)</f>
        <v>0</v>
      </c>
    </row>
    <row r="9" spans="1:11" ht="12.75">
      <c r="A9" s="365"/>
      <c r="B9" s="365"/>
      <c r="C9" s="366"/>
      <c r="D9" s="365"/>
      <c r="E9" s="207" t="s">
        <v>290</v>
      </c>
      <c r="F9" s="209">
        <f>Вариант1!H13+Вариант3!H13</f>
        <v>4</v>
      </c>
      <c r="G9" s="219">
        <f>F9/(Вариант1!$A$15+Вариант3!$A$15)</f>
        <v>0.4</v>
      </c>
      <c r="H9" s="369"/>
      <c r="I9" s="371"/>
      <c r="J9" s="369"/>
      <c r="K9" s="371"/>
    </row>
    <row r="10" spans="1:11" ht="25.5">
      <c r="A10" s="207">
        <v>4</v>
      </c>
      <c r="B10" s="207" t="s">
        <v>218</v>
      </c>
      <c r="C10" s="211" t="s">
        <v>248</v>
      </c>
      <c r="D10" s="207" t="s">
        <v>214</v>
      </c>
      <c r="E10" s="207" t="s">
        <v>290</v>
      </c>
      <c r="F10" s="209">
        <f>Вариант1!I13+Вариант3!I13</f>
        <v>9</v>
      </c>
      <c r="G10" s="219">
        <f>F10/(Вариант1!$A$15+Вариант3!$A$15)</f>
        <v>0.9</v>
      </c>
      <c r="H10" s="220">
        <f>Вариант1!I14+Вариант3!I14</f>
        <v>1</v>
      </c>
      <c r="I10" s="219">
        <f>H10/(Вариант1!$A$15+Вариант3!$A$15)</f>
        <v>0.1</v>
      </c>
      <c r="J10" s="220">
        <f>Вариант1!I15+Вариант3!I15</f>
        <v>0</v>
      </c>
      <c r="K10" s="219">
        <f>J10/(Вариант1!$A$15+Вариант3!$A$15)</f>
        <v>0</v>
      </c>
    </row>
    <row r="11" spans="1:11" ht="51">
      <c r="A11" s="207">
        <v>5</v>
      </c>
      <c r="B11" s="207" t="s">
        <v>219</v>
      </c>
      <c r="C11" s="211" t="s">
        <v>220</v>
      </c>
      <c r="D11" s="207" t="s">
        <v>214</v>
      </c>
      <c r="E11" s="207" t="s">
        <v>290</v>
      </c>
      <c r="F11" s="209">
        <f>Вариант1!J13+Вариант3!J13</f>
        <v>10</v>
      </c>
      <c r="G11" s="219">
        <f>F11/(Вариант1!$A$15+Вариант3!$A$15)</f>
        <v>1</v>
      </c>
      <c r="H11" s="220">
        <f>Вариант1!J14+Вариант3!J14</f>
        <v>0</v>
      </c>
      <c r="I11" s="219">
        <f>H11/(Вариант1!$A$15+Вариант3!$A$15)</f>
        <v>0</v>
      </c>
      <c r="J11" s="220">
        <f>Вариант1!J15+Вариант3!J15</f>
        <v>0</v>
      </c>
      <c r="K11" s="219">
        <f>J11/(Вариант1!$A$15+Вариант3!$A$15)</f>
        <v>0</v>
      </c>
    </row>
    <row r="12" spans="1:11" ht="12.75">
      <c r="A12" s="365">
        <v>6</v>
      </c>
      <c r="B12" s="365" t="s">
        <v>219</v>
      </c>
      <c r="C12" s="366" t="s">
        <v>221</v>
      </c>
      <c r="D12" s="365" t="s">
        <v>217</v>
      </c>
      <c r="E12" s="207" t="s">
        <v>291</v>
      </c>
      <c r="F12" s="209">
        <f>Вариант1!K12+Вариант3!K12</f>
        <v>6</v>
      </c>
      <c r="G12" s="219">
        <f>F12/(Вариант1!$A$15+Вариант3!$A$15)</f>
        <v>0.6</v>
      </c>
      <c r="H12" s="368">
        <f>Вариант1!K14+Вариант3!K14</f>
        <v>1</v>
      </c>
      <c r="I12" s="370">
        <f>H12/(Вариант1!$A$15+Вариант3!$A$15)</f>
        <v>0.1</v>
      </c>
      <c r="J12" s="368">
        <f>Вариант1!K15+Вариант3!K15</f>
        <v>0</v>
      </c>
      <c r="K12" s="370">
        <f>J12/(Вариант1!$A$15+Вариант3!$A$15)</f>
        <v>0</v>
      </c>
    </row>
    <row r="13" spans="1:11" ht="12.75">
      <c r="A13" s="365"/>
      <c r="B13" s="365"/>
      <c r="C13" s="366"/>
      <c r="D13" s="365"/>
      <c r="E13" s="207" t="s">
        <v>290</v>
      </c>
      <c r="F13" s="209">
        <f>Вариант1!K13+Вариант3!K13</f>
        <v>3</v>
      </c>
      <c r="G13" s="219">
        <f>F13/(Вариант1!$A$15+Вариант3!$A$15)</f>
        <v>0.3</v>
      </c>
      <c r="H13" s="369"/>
      <c r="I13" s="371"/>
      <c r="J13" s="369"/>
      <c r="K13" s="371"/>
    </row>
    <row r="14" spans="1:11" ht="38.25">
      <c r="A14" s="207">
        <v>7</v>
      </c>
      <c r="B14" s="207" t="s">
        <v>222</v>
      </c>
      <c r="C14" s="211" t="s">
        <v>249</v>
      </c>
      <c r="D14" s="207" t="s">
        <v>214</v>
      </c>
      <c r="E14" s="207" t="s">
        <v>290</v>
      </c>
      <c r="F14" s="209">
        <f>Вариант1!L13+Вариант3!L13</f>
        <v>10</v>
      </c>
      <c r="G14" s="219">
        <f>F14/(Вариант1!$A$15+Вариант3!$A$15)</f>
        <v>1</v>
      </c>
      <c r="H14" s="220">
        <f>Вариант1!L14+Вариант3!L14</f>
        <v>0</v>
      </c>
      <c r="I14" s="219">
        <f>H14/(Вариант1!$A$15+Вариант3!$A$15)</f>
        <v>0</v>
      </c>
      <c r="J14" s="220">
        <f>Вариант1!L15+Вариант3!L15</f>
        <v>0</v>
      </c>
      <c r="K14" s="219">
        <f>J14/(Вариант1!$A$15+Вариант3!$A$15)</f>
        <v>0</v>
      </c>
    </row>
    <row r="15" spans="1:11" ht="38.25">
      <c r="A15" s="207">
        <v>8</v>
      </c>
      <c r="B15" s="207" t="s">
        <v>222</v>
      </c>
      <c r="C15" s="211" t="s">
        <v>223</v>
      </c>
      <c r="D15" s="207" t="s">
        <v>214</v>
      </c>
      <c r="E15" s="207" t="s">
        <v>290</v>
      </c>
      <c r="F15" s="209">
        <f>Вариант1!M13+Вариант3!M13</f>
        <v>10</v>
      </c>
      <c r="G15" s="219">
        <f>F15/(Вариант1!$A$15+Вариант3!$A$15)</f>
        <v>1</v>
      </c>
      <c r="H15" s="220">
        <f>Вариант1!M14+Вариант3!M14</f>
        <v>0</v>
      </c>
      <c r="I15" s="219">
        <f>H15/(Вариант1!$A$15+Вариант3!$A$15)</f>
        <v>0</v>
      </c>
      <c r="J15" s="220">
        <f>Вариант1!M15+Вариант3!M15</f>
        <v>0</v>
      </c>
      <c r="K15" s="219">
        <f>J15/(Вариант1!$A$15+Вариант3!$A$15)</f>
        <v>0</v>
      </c>
    </row>
    <row r="16" spans="1:11" ht="25.5">
      <c r="A16" s="207">
        <v>9</v>
      </c>
      <c r="B16" s="207" t="s">
        <v>222</v>
      </c>
      <c r="C16" s="211" t="s">
        <v>224</v>
      </c>
      <c r="D16" s="207" t="s">
        <v>214</v>
      </c>
      <c r="E16" s="207" t="s">
        <v>290</v>
      </c>
      <c r="F16" s="209">
        <f>Вариант1!N13+Вариант3!N13</f>
        <v>10</v>
      </c>
      <c r="G16" s="219">
        <f>F16/(Вариант1!$A$15+Вариант3!$A$15)</f>
        <v>1</v>
      </c>
      <c r="H16" s="220">
        <f>Вариант1!N14+Вариант3!N14</f>
        <v>0</v>
      </c>
      <c r="I16" s="219">
        <f>H16/(Вариант1!$A$15+Вариант3!$A$15)</f>
        <v>0</v>
      </c>
      <c r="J16" s="220">
        <f>Вариант1!N15+Вариант3!N15</f>
        <v>0</v>
      </c>
      <c r="K16" s="219">
        <f>J16/(Вариант1!$A$15+Вариант3!$A$15)</f>
        <v>0</v>
      </c>
    </row>
    <row r="17" spans="1:11" ht="25.5">
      <c r="A17" s="207">
        <v>10</v>
      </c>
      <c r="B17" s="207" t="s">
        <v>222</v>
      </c>
      <c r="C17" s="211" t="s">
        <v>225</v>
      </c>
      <c r="D17" s="207" t="s">
        <v>214</v>
      </c>
      <c r="E17" s="207" t="s">
        <v>290</v>
      </c>
      <c r="F17" s="209">
        <f>Вариант1!O13+Вариант3!O13</f>
        <v>9</v>
      </c>
      <c r="G17" s="219">
        <f>F17/(Вариант1!$A$15+Вариант3!$A$15)</f>
        <v>0.9</v>
      </c>
      <c r="H17" s="220">
        <f>Вариант1!O14+Вариант3!O14</f>
        <v>1</v>
      </c>
      <c r="I17" s="219">
        <f>H17/(Вариант1!$A$15+Вариант3!$A$15)</f>
        <v>0.1</v>
      </c>
      <c r="J17" s="220">
        <f>Вариант1!O15+Вариант3!O15</f>
        <v>0</v>
      </c>
      <c r="K17" s="219">
        <f>J17/(Вариант1!$A$15+Вариант3!$A$15)</f>
        <v>0</v>
      </c>
    </row>
    <row r="18" spans="1:11" ht="25.5">
      <c r="A18" s="207">
        <v>11</v>
      </c>
      <c r="B18" s="207" t="s">
        <v>222</v>
      </c>
      <c r="C18" s="211" t="s">
        <v>226</v>
      </c>
      <c r="D18" s="207" t="s">
        <v>214</v>
      </c>
      <c r="E18" s="207" t="s">
        <v>290</v>
      </c>
      <c r="F18" s="209">
        <f>Вариант1!P13+Вариант3!P13</f>
        <v>10</v>
      </c>
      <c r="G18" s="219">
        <f>F18/(Вариант1!$A$15+Вариант3!$A$15)</f>
        <v>1</v>
      </c>
      <c r="H18" s="220">
        <f>Вариант1!P14+Вариант3!P14</f>
        <v>0</v>
      </c>
      <c r="I18" s="219">
        <f>H18/(Вариант1!$A$15+Вариант3!$A$15)</f>
        <v>0</v>
      </c>
      <c r="J18" s="220">
        <f>Вариант1!P15+Вариант3!P15</f>
        <v>0</v>
      </c>
      <c r="K18" s="219">
        <f>J18/(Вариант1!$A$15+Вариант3!$A$15)</f>
        <v>0</v>
      </c>
    </row>
    <row r="19" spans="1:11" ht="25.5">
      <c r="A19" s="207">
        <v>12</v>
      </c>
      <c r="B19" s="207" t="s">
        <v>222</v>
      </c>
      <c r="C19" s="211" t="s">
        <v>227</v>
      </c>
      <c r="D19" s="207" t="s">
        <v>214</v>
      </c>
      <c r="E19" s="207" t="s">
        <v>290</v>
      </c>
      <c r="F19" s="209">
        <f>Вариант1!Q13+Вариант3!Q13</f>
        <v>10</v>
      </c>
      <c r="G19" s="219">
        <f>F19/(Вариант1!$A$15+Вариант3!$A$15)</f>
        <v>1</v>
      </c>
      <c r="H19" s="220">
        <f>Вариант1!Q14+Вариант3!Q14</f>
        <v>0</v>
      </c>
      <c r="I19" s="219">
        <f>H19/(Вариант1!$A$15+Вариант3!$A$15)</f>
        <v>0</v>
      </c>
      <c r="J19" s="220">
        <f>Вариант1!Q15+Вариант3!Q15</f>
        <v>0</v>
      </c>
      <c r="K19" s="219">
        <f>J19/(Вариант1!$A$15+Вариант3!$A$15)</f>
        <v>0</v>
      </c>
    </row>
    <row r="20" spans="1:11" ht="38.25">
      <c r="A20" s="212" t="s">
        <v>55</v>
      </c>
      <c r="B20" s="207" t="s">
        <v>222</v>
      </c>
      <c r="C20" s="211" t="s">
        <v>228</v>
      </c>
      <c r="D20" s="207" t="s">
        <v>217</v>
      </c>
      <c r="E20" s="207" t="s">
        <v>290</v>
      </c>
      <c r="F20" s="209">
        <f>Вариант1!R13+Вариант3!R13</f>
        <v>5</v>
      </c>
      <c r="G20" s="219">
        <f>F20/(Вариант1!$A$15+Вариант3!$A$15)</f>
        <v>0.5</v>
      </c>
      <c r="H20" s="220">
        <f>Вариант1!R14+Вариант3!R14</f>
        <v>5</v>
      </c>
      <c r="I20" s="219">
        <f>H20/(Вариант1!$A$15+Вариант3!$A$15)</f>
        <v>0.5</v>
      </c>
      <c r="J20" s="220">
        <f>Вариант1!R15+Вариант3!R15</f>
        <v>0</v>
      </c>
      <c r="K20" s="219">
        <f>J20/(Вариант1!$A$15+Вариант3!$A$15)</f>
        <v>0</v>
      </c>
    </row>
    <row r="21" spans="1:11" ht="38.25">
      <c r="A21" s="212" t="s">
        <v>56</v>
      </c>
      <c r="B21" s="207" t="s">
        <v>222</v>
      </c>
      <c r="C21" s="211" t="s">
        <v>228</v>
      </c>
      <c r="D21" s="207" t="s">
        <v>217</v>
      </c>
      <c r="E21" s="207" t="s">
        <v>290</v>
      </c>
      <c r="F21" s="209">
        <f>Вариант1!S13+Вариант3!S13</f>
        <v>7</v>
      </c>
      <c r="G21" s="219">
        <f>F21/(Вариант1!$A$15+Вариант3!$A$15)</f>
        <v>0.7</v>
      </c>
      <c r="H21" s="220">
        <f>Вариант1!S14+Вариант3!S14</f>
        <v>3</v>
      </c>
      <c r="I21" s="219">
        <f>H21/(Вариант1!$A$15+Вариант3!$A$15)</f>
        <v>0.3</v>
      </c>
      <c r="J21" s="220">
        <f>Вариант1!S15+Вариант3!S15</f>
        <v>0</v>
      </c>
      <c r="K21" s="219">
        <f>J21/(Вариант1!$A$15+Вариант3!$A$15)</f>
        <v>0</v>
      </c>
    </row>
    <row r="22" spans="1:11" ht="38.25">
      <c r="A22" s="212" t="s">
        <v>57</v>
      </c>
      <c r="B22" s="207" t="s">
        <v>222</v>
      </c>
      <c r="C22" s="211" t="s">
        <v>228</v>
      </c>
      <c r="D22" s="207" t="s">
        <v>217</v>
      </c>
      <c r="E22" s="207" t="s">
        <v>290</v>
      </c>
      <c r="F22" s="209">
        <f>Вариант1!T13+Вариант3!T13</f>
        <v>10</v>
      </c>
      <c r="G22" s="219">
        <f>F22/(Вариант1!$A$15+Вариант3!$A$15)</f>
        <v>1</v>
      </c>
      <c r="H22" s="220">
        <f>Вариант1!T14+Вариант3!T14</f>
        <v>0</v>
      </c>
      <c r="I22" s="219">
        <f>H22/(Вариант1!$A$15+Вариант3!$A$15)</f>
        <v>0</v>
      </c>
      <c r="J22" s="220">
        <f>Вариант1!T15+Вариант3!T15</f>
        <v>0</v>
      </c>
      <c r="K22" s="219">
        <f>J22/(Вариант1!$A$15+Вариант3!$A$15)</f>
        <v>0</v>
      </c>
    </row>
    <row r="23" spans="1:11" ht="19.5" customHeight="1">
      <c r="A23" s="207">
        <v>14</v>
      </c>
      <c r="B23" s="207" t="s">
        <v>229</v>
      </c>
      <c r="C23" s="211" t="s">
        <v>230</v>
      </c>
      <c r="D23" s="207" t="s">
        <v>214</v>
      </c>
      <c r="E23" s="207" t="s">
        <v>290</v>
      </c>
      <c r="F23" s="209">
        <f>Вариант1!U13+Вариант3!U13</f>
        <v>9</v>
      </c>
      <c r="G23" s="219">
        <f>F23/(Вариант1!$A$15+Вариант3!$A$15)</f>
        <v>0.9</v>
      </c>
      <c r="H23" s="220">
        <f>Вариант1!U14+Вариант3!U14</f>
        <v>1</v>
      </c>
      <c r="I23" s="219">
        <f>H23/(Вариант1!$A$15+Вариант3!$A$15)</f>
        <v>0.1</v>
      </c>
      <c r="J23" s="220">
        <f>Вариант1!U15+Вариант3!U15</f>
        <v>0</v>
      </c>
      <c r="K23" s="219">
        <f>J23/(Вариант1!$A$15+Вариант3!$A$15)</f>
        <v>0</v>
      </c>
    </row>
    <row r="24" spans="1:11" ht="24" customHeight="1">
      <c r="A24" s="207">
        <v>15</v>
      </c>
      <c r="B24" s="207" t="s">
        <v>229</v>
      </c>
      <c r="C24" s="211" t="s">
        <v>231</v>
      </c>
      <c r="D24" s="207" t="s">
        <v>214</v>
      </c>
      <c r="E24" s="207" t="s">
        <v>290</v>
      </c>
      <c r="F24" s="209">
        <f>Вариант1!V13+Вариант3!V13</f>
        <v>10</v>
      </c>
      <c r="G24" s="219">
        <f>F24/(Вариант1!$A$15+Вариант3!$A$15)</f>
        <v>1</v>
      </c>
      <c r="H24" s="220">
        <f>Вариант1!V14+Вариант3!V14</f>
        <v>0</v>
      </c>
      <c r="I24" s="219">
        <f>H24/(Вариант1!$A$15+Вариант3!$A$15)</f>
        <v>0</v>
      </c>
      <c r="J24" s="220">
        <f>Вариант1!V15+Вариант3!V15</f>
        <v>0</v>
      </c>
      <c r="K24" s="219">
        <f>J24/(Вариант1!$A$15+Вариант3!$A$15)</f>
        <v>0</v>
      </c>
    </row>
    <row r="25" spans="1:11" ht="38.25">
      <c r="A25" s="207">
        <v>16</v>
      </c>
      <c r="B25" s="207" t="s">
        <v>232</v>
      </c>
      <c r="C25" s="211" t="s">
        <v>233</v>
      </c>
      <c r="D25" s="207" t="s">
        <v>214</v>
      </c>
      <c r="E25" s="207" t="s">
        <v>290</v>
      </c>
      <c r="F25" s="209">
        <f>Вариант1!W13+Вариант3!W13</f>
        <v>10</v>
      </c>
      <c r="G25" s="219">
        <f>F25/(Вариант1!$A$15+Вариант3!$A$15)</f>
        <v>1</v>
      </c>
      <c r="H25" s="220">
        <f>Вариант1!W14+Вариант3!W14</f>
        <v>0</v>
      </c>
      <c r="I25" s="219">
        <f>H25/(Вариант1!$A$15+Вариант3!$A$15)</f>
        <v>0</v>
      </c>
      <c r="J25" s="220">
        <f>Вариант1!W15+Вариант3!W15</f>
        <v>0</v>
      </c>
      <c r="K25" s="219">
        <f>J25/(Вариант1!$A$15+Вариант3!$A$15)</f>
        <v>0</v>
      </c>
    </row>
    <row r="26" spans="1:11" ht="24" customHeight="1">
      <c r="A26" s="365">
        <v>17</v>
      </c>
      <c r="B26" s="365" t="s">
        <v>232</v>
      </c>
      <c r="C26" s="366" t="s">
        <v>234</v>
      </c>
      <c r="D26" s="365" t="s">
        <v>217</v>
      </c>
      <c r="E26" s="207" t="s">
        <v>292</v>
      </c>
      <c r="F26" s="209">
        <f>Вариант1!X12+Вариант3!X12</f>
        <v>8</v>
      </c>
      <c r="G26" s="219">
        <f>F26/(Вариант1!$A$15+Вариант3!$A$15)</f>
        <v>0.8</v>
      </c>
      <c r="H26" s="368">
        <f>Вариант1!X14+Вариант3!X14</f>
        <v>1</v>
      </c>
      <c r="I26" s="370">
        <f>H26/(Вариант1!$A$15+Вариант3!$A$15)</f>
        <v>0.1</v>
      </c>
      <c r="J26" s="368">
        <f>Вариант1!X15+Вариант3!X15</f>
        <v>0</v>
      </c>
      <c r="K26" s="370">
        <f>J26/(Вариант1!$A$15+Вариант3!$A$15)</f>
        <v>0</v>
      </c>
    </row>
    <row r="27" spans="1:11" ht="27" customHeight="1">
      <c r="A27" s="365"/>
      <c r="B27" s="365"/>
      <c r="C27" s="366"/>
      <c r="D27" s="365"/>
      <c r="E27" s="207" t="s">
        <v>290</v>
      </c>
      <c r="F27" s="209">
        <f>Вариант1!X13+Вариант3!X13</f>
        <v>1</v>
      </c>
      <c r="G27" s="219">
        <f>F27/(Вариант1!$A$15+Вариант3!$A$15)</f>
        <v>0.1</v>
      </c>
      <c r="H27" s="369"/>
      <c r="I27" s="371"/>
      <c r="J27" s="369"/>
      <c r="K27" s="371"/>
    </row>
    <row r="28" spans="1:11" ht="25.5">
      <c r="A28" s="207">
        <v>18</v>
      </c>
      <c r="B28" s="207" t="s">
        <v>235</v>
      </c>
      <c r="C28" s="211" t="s">
        <v>236</v>
      </c>
      <c r="D28" s="207" t="s">
        <v>214</v>
      </c>
      <c r="E28" s="207" t="s">
        <v>290</v>
      </c>
      <c r="F28" s="209">
        <f>Вариант1!Y13+Вариант3!Y13</f>
        <v>9</v>
      </c>
      <c r="G28" s="219">
        <f>F28/(Вариант1!$A$15+Вариант3!$A$15)</f>
        <v>0.9</v>
      </c>
      <c r="H28" s="220">
        <f>Вариант1!Y14+Вариант3!Y14</f>
        <v>1</v>
      </c>
      <c r="I28" s="219">
        <f>H28/(Вариант1!$A$15+Вариант3!$A$15)</f>
        <v>0.1</v>
      </c>
      <c r="J28" s="220">
        <f>Вариант1!Y15+Вариант3!Y15</f>
        <v>0</v>
      </c>
      <c r="K28" s="219">
        <f>J28/(Вариант1!$A$15+Вариант3!$A$15)</f>
        <v>0</v>
      </c>
    </row>
    <row r="29" spans="1:11" ht="25.5">
      <c r="A29" s="207">
        <v>19</v>
      </c>
      <c r="B29" s="207" t="s">
        <v>235</v>
      </c>
      <c r="C29" s="211" t="s">
        <v>250</v>
      </c>
      <c r="D29" s="207" t="s">
        <v>214</v>
      </c>
      <c r="E29" s="207" t="s">
        <v>290</v>
      </c>
      <c r="F29" s="209">
        <f>Вариант1!Z13+Вариант3!Z13</f>
        <v>10</v>
      </c>
      <c r="G29" s="219">
        <f>F29/(Вариант1!$A$15+Вариант3!$A$15)</f>
        <v>1</v>
      </c>
      <c r="H29" s="220">
        <f>Вариант1!Z14+Вариант3!Z14</f>
        <v>0</v>
      </c>
      <c r="I29" s="219">
        <f>H29/(Вариант1!$A$15+Вариант3!$A$15)</f>
        <v>0</v>
      </c>
      <c r="J29" s="220">
        <f>Вариант1!Z15+Вариант3!Z15</f>
        <v>0</v>
      </c>
      <c r="K29" s="219">
        <f>J29/(Вариант1!$A$15+Вариант3!$A$15)</f>
        <v>0</v>
      </c>
    </row>
    <row r="30" spans="1:11" ht="18" customHeight="1">
      <c r="A30" s="365">
        <v>20</v>
      </c>
      <c r="B30" s="365" t="s">
        <v>235</v>
      </c>
      <c r="C30" s="366" t="s">
        <v>237</v>
      </c>
      <c r="D30" s="365" t="s">
        <v>217</v>
      </c>
      <c r="E30" s="207" t="s">
        <v>291</v>
      </c>
      <c r="F30" s="209">
        <f>Вариант1!AA12+Вариант3!AA12</f>
        <v>5</v>
      </c>
      <c r="G30" s="219">
        <f>F30/(Вариант1!$A$15+Вариант3!$A$15)</f>
        <v>0.5</v>
      </c>
      <c r="H30" s="368">
        <f>Вариант1!AA14+Вариант3!AA14</f>
        <v>2</v>
      </c>
      <c r="I30" s="370">
        <f>H30/(Вариант1!$A$15+Вариант3!$A$15)</f>
        <v>0.2</v>
      </c>
      <c r="J30" s="368">
        <f>Вариант1!AA15+Вариант3!AA15</f>
        <v>0</v>
      </c>
      <c r="K30" s="370">
        <f>J30/(Вариант1!$A$15+Вариант3!$A$15)</f>
        <v>0</v>
      </c>
    </row>
    <row r="31" spans="1:11" ht="17.25" customHeight="1">
      <c r="A31" s="365"/>
      <c r="B31" s="365"/>
      <c r="C31" s="366"/>
      <c r="D31" s="365"/>
      <c r="E31" s="207" t="s">
        <v>290</v>
      </c>
      <c r="F31" s="209">
        <f>Вариант1!AA13+Вариант3!AA13</f>
        <v>3</v>
      </c>
      <c r="G31" s="219">
        <f>F31/(Вариант1!$A$15+Вариант3!$A$15)</f>
        <v>0.3</v>
      </c>
      <c r="H31" s="369"/>
      <c r="I31" s="371"/>
      <c r="J31" s="369"/>
      <c r="K31" s="371"/>
    </row>
    <row r="34" ht="12.75">
      <c r="A34" s="75"/>
    </row>
  </sheetData>
  <sheetProtection password="C455" sheet="1" objects="1" scenarios="1" selectLockedCells="1" selectUnlockedCells="1"/>
  <mergeCells count="43">
    <mergeCell ref="J26:J27"/>
    <mergeCell ref="K26:K27"/>
    <mergeCell ref="H12:H13"/>
    <mergeCell ref="A12:A13"/>
    <mergeCell ref="H30:H31"/>
    <mergeCell ref="I30:I31"/>
    <mergeCell ref="K30:K31"/>
    <mergeCell ref="J30:J31"/>
    <mergeCell ref="I12:I13"/>
    <mergeCell ref="K12:K13"/>
    <mergeCell ref="H26:H27"/>
    <mergeCell ref="B2:H2"/>
    <mergeCell ref="A3:K3"/>
    <mergeCell ref="A8:A9"/>
    <mergeCell ref="B8:B9"/>
    <mergeCell ref="C8:C9"/>
    <mergeCell ref="D8:D9"/>
    <mergeCell ref="H8:H9"/>
    <mergeCell ref="I26:I27"/>
    <mergeCell ref="B1:J1"/>
    <mergeCell ref="A4:A5"/>
    <mergeCell ref="B4:B5"/>
    <mergeCell ref="C4:C5"/>
    <mergeCell ref="D4:D5"/>
    <mergeCell ref="E4:E5"/>
    <mergeCell ref="A30:A31"/>
    <mergeCell ref="B30:B31"/>
    <mergeCell ref="C30:C31"/>
    <mergeCell ref="D30:D31"/>
    <mergeCell ref="B12:B13"/>
    <mergeCell ref="C12:C13"/>
    <mergeCell ref="D12:D13"/>
    <mergeCell ref="D26:D27"/>
    <mergeCell ref="A26:A27"/>
    <mergeCell ref="B26:B27"/>
    <mergeCell ref="C26:C27"/>
    <mergeCell ref="F4:G4"/>
    <mergeCell ref="H4:I4"/>
    <mergeCell ref="J4:K4"/>
    <mergeCell ref="J8:J9"/>
    <mergeCell ref="I8:I9"/>
    <mergeCell ref="K8:K9"/>
    <mergeCell ref="J12:J13"/>
  </mergeCells>
  <printOptions/>
  <pageMargins left="0.25" right="0.25" top="0.75" bottom="0.75" header="0.3" footer="0.3"/>
  <pageSetup horizontalDpi="600" verticalDpi="600" orientation="landscape" paperSize="9" r:id="rId1"/>
  <headerFooter>
    <oddHeader>&amp;CКГБУ "Региональный центр оценки качества образования"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zauch_junior</cp:lastModifiedBy>
  <cp:lastPrinted>2013-04-23T08:01:30Z</cp:lastPrinted>
  <dcterms:created xsi:type="dcterms:W3CDTF">2007-09-13T11:07:26Z</dcterms:created>
  <dcterms:modified xsi:type="dcterms:W3CDTF">2015-12-17T23:43:01Z</dcterms:modified>
  <cp:category/>
  <cp:version/>
  <cp:contentType/>
  <cp:contentStatus/>
</cp:coreProperties>
</file>