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55" yWindow="405" windowWidth="10800" windowHeight="9480" tabRatio="805" activeTab="0"/>
  </bookViews>
  <sheets>
    <sheet name="СПИСОК КЛАССА" sheetId="1" r:id="rId1"/>
    <sheet name="Вариант1" sheetId="2" r:id="rId2"/>
    <sheet name="Вариант2" sheetId="3" r:id="rId3"/>
    <sheet name="Вариант3" sheetId="4" r:id="rId4"/>
    <sheet name="Вариант4" sheetId="5" r:id="rId5"/>
    <sheet name="ПРОТОКОЛ" sheetId="6" r:id="rId6"/>
    <sheet name="Анкета учителя" sheetId="7" r:id="rId7"/>
    <sheet name="Класс" sheetId="8" r:id="rId8"/>
    <sheet name="План-В1" sheetId="9" r:id="rId9"/>
    <sheet name="План-В2" sheetId="10" r:id="rId10"/>
    <sheet name="План-В3" sheetId="11" r:id="rId11"/>
    <sheet name="План-В4" sheetId="12" r:id="rId12"/>
    <sheet name="Д-1" sheetId="13" r:id="rId13"/>
    <sheet name="Д-2" sheetId="14" r:id="rId14"/>
    <sheet name="Д-3" sheetId="15" r:id="rId15"/>
    <sheet name="Д-4" sheetId="16" r:id="rId16"/>
    <sheet name="Д-класс" sheetId="17" r:id="rId17"/>
  </sheets>
  <definedNames>
    <definedName name="_xlnm.Print_Titles" localSheetId="8">'План-В1'!$4:$5</definedName>
    <definedName name="_xlnm.Print_Titles" localSheetId="9">'План-В2'!$4:$5</definedName>
    <definedName name="_xlnm.Print_Titles" localSheetId="10">'План-В3'!$4:$5</definedName>
    <definedName name="_xlnm.Print_Titles" localSheetId="11">'План-В4'!$4:$5</definedName>
    <definedName name="_xlnm.Print_Area" localSheetId="1">'Вариант1'!$A$1:$AA$55</definedName>
    <definedName name="_xlnm.Print_Area" localSheetId="2">'Вариант2'!$A$1:$AA$55</definedName>
    <definedName name="_xlnm.Print_Area" localSheetId="3">'Вариант3'!$A$1:$AA$55</definedName>
    <definedName name="_xlnm.Print_Area" localSheetId="4">'Вариант4'!$A$1:$AA$55</definedName>
    <definedName name="_xlnm.Print_Area" localSheetId="7">'Класс'!$B$1:$AF$55</definedName>
    <definedName name="_xlnm.Print_Area" localSheetId="0">'СПИСОК КЛАССА'!$A$1:$I$51</definedName>
  </definedNames>
  <calcPr fullCalcOnLoad="1"/>
</workbook>
</file>

<file path=xl/sharedStrings.xml><?xml version="1.0" encoding="utf-8"?>
<sst xmlns="http://schemas.openxmlformats.org/spreadsheetml/2006/main" count="739" uniqueCount="305">
  <si>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</si>
  <si>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</si>
  <si>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</si>
  <si>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</si>
  <si>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</si>
  <si>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</si>
  <si>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</si>
  <si>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</si>
  <si>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(6)</t>
  </si>
  <si>
    <t>Код школы:</t>
  </si>
  <si>
    <t>Код класса:</t>
  </si>
  <si>
    <t>Дата рождения (мес/год)</t>
  </si>
  <si>
    <t>(5а)</t>
  </si>
  <si>
    <t>(5б)</t>
  </si>
  <si>
    <t>Пол (ж-1; м-2)</t>
  </si>
  <si>
    <r>
      <t>Название образовательного учреждения:</t>
    </r>
    <r>
      <rPr>
        <sz val="11"/>
        <rFont val="Arial"/>
        <family val="2"/>
      </rPr>
      <t xml:space="preserve"> </t>
    </r>
  </si>
  <si>
    <t xml:space="preserve">Всего в классе: </t>
  </si>
  <si>
    <t>Дата проведения:</t>
  </si>
  <si>
    <t>Данные для всех учащихся внесены</t>
  </si>
  <si>
    <t>№ учащегося</t>
  </si>
  <si>
    <t>№ по журналу</t>
  </si>
  <si>
    <t>ИТОГОВЫЙ БАЛЛ</t>
  </si>
  <si>
    <t>1100</t>
  </si>
  <si>
    <t>0111</t>
  </si>
  <si>
    <t>1011</t>
  </si>
  <si>
    <t>1101</t>
  </si>
  <si>
    <t>1110</t>
  </si>
  <si>
    <t>1000</t>
  </si>
  <si>
    <t>0100</t>
  </si>
  <si>
    <t>0010</t>
  </si>
  <si>
    <t>0001</t>
  </si>
  <si>
    <t>1010</t>
  </si>
  <si>
    <t>1001</t>
  </si>
  <si>
    <t>0110</t>
  </si>
  <si>
    <t>0011</t>
  </si>
  <si>
    <t>0101</t>
  </si>
  <si>
    <t>0000</t>
  </si>
  <si>
    <t>Процент от максимального балла за всю работу</t>
  </si>
  <si>
    <t>(7)</t>
  </si>
  <si>
    <t>Код учащегося</t>
  </si>
  <si>
    <t>Номера заданий</t>
  </si>
  <si>
    <t>ФИО</t>
  </si>
  <si>
    <t>Nуч</t>
  </si>
  <si>
    <t>Балл</t>
  </si>
  <si>
    <t>Вариант</t>
  </si>
  <si>
    <t>%вып</t>
  </si>
  <si>
    <t>Выполнение работы</t>
  </si>
  <si>
    <t>MA1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</si>
  <si>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</si>
  <si>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</si>
  <si>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</si>
  <si>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</si>
  <si>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</si>
  <si>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</si>
  <si>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</si>
  <si>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</si>
  <si>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</si>
  <si>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</si>
  <si>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</si>
  <si>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7. Отметьте номера вариантов и номера заданий, которые вызвали затруднения у учащихся:</t>
  </si>
  <si>
    <t>8. Выскажите, пожалуйста, свои предложения по совершенствованию экспериментальных материалов:</t>
  </si>
  <si>
    <t>БОЛЬШОЕ СПАСИБО за ВАШУ РАБОТУ!</t>
  </si>
  <si>
    <t>Усложненные программы обучения</t>
  </si>
  <si>
    <t>Недостаточный уровнень готовности детей к школе</t>
  </si>
  <si>
    <t>Перегрузка учащихся учебными предметами</t>
  </si>
  <si>
    <t>Перегрузка учащихся дополнительным образованием (спорт, музыка и др.)</t>
  </si>
  <si>
    <t>Ухудшение здоровья детей</t>
  </si>
  <si>
    <t>Недостаточная поддержка семьёй ребенка в процессе обучения в школе</t>
  </si>
  <si>
    <t>Трудности в отношениях детей с учителями</t>
  </si>
  <si>
    <t>Трудности в отношениях детей со сверстниками</t>
  </si>
  <si>
    <t>Перегрузка детей домашней работой</t>
  </si>
  <si>
    <t>Другое</t>
  </si>
  <si>
    <t>начальная</t>
  </si>
  <si>
    <t>общеобразовательная</t>
  </si>
  <si>
    <t>основная</t>
  </si>
  <si>
    <t>лицей</t>
  </si>
  <si>
    <t>средняя</t>
  </si>
  <si>
    <t>интернат</t>
  </si>
  <si>
    <t>гимназия</t>
  </si>
  <si>
    <t>с углубленным изучением отдельных предметов</t>
  </si>
  <si>
    <t>учебно-воспитательный комплекс</t>
  </si>
  <si>
    <t>Другой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</si>
  <si>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</si>
  <si>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</si>
  <si>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</si>
  <si>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</si>
  <si>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</si>
  <si>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</si>
  <si>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</si>
  <si>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</si>
  <si>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</si>
  <si>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7. Ваш возраст</t>
  </si>
  <si>
    <t>9. Ваш стаж</t>
  </si>
  <si>
    <t>СПИСОК КЛАССА</t>
  </si>
  <si>
    <t>Протокол проведения проверочной работы для учащихся 4 классов (2013 год)</t>
  </si>
  <si>
    <t>8. Ваша категория</t>
  </si>
  <si>
    <t>НЕТ</t>
  </si>
  <si>
    <t>Уровень сложности</t>
  </si>
  <si>
    <t>Выполнили верно</t>
  </si>
  <si>
    <t>Выполнили неверно</t>
  </si>
  <si>
    <t>чел.</t>
  </si>
  <si>
    <t>%</t>
  </si>
  <si>
    <t>№ задания</t>
  </si>
  <si>
    <t>Максимальный балл за выполнение</t>
  </si>
  <si>
    <t>ОУ:</t>
  </si>
  <si>
    <t>ID класса:</t>
  </si>
  <si>
    <t>Вариант 1</t>
  </si>
  <si>
    <t>Проверяемое содержание</t>
  </si>
  <si>
    <t>Проверяемое знание/умение</t>
  </si>
  <si>
    <t>Не приступили к выполнению</t>
  </si>
  <si>
    <t>Вариант 2</t>
  </si>
  <si>
    <t>Вариант 3</t>
  </si>
  <si>
    <t>Вариант 4</t>
  </si>
  <si>
    <t>Государственная символика России</t>
  </si>
  <si>
    <t>Моя Родина</t>
  </si>
  <si>
    <t>Счет лет в истории</t>
  </si>
  <si>
    <t>Страницы истории Отечества</t>
  </si>
  <si>
    <t>Правила безопасного поведения на дорогах</t>
  </si>
  <si>
    <t>Объекты живой и неживой природы</t>
  </si>
  <si>
    <t>Животные родного края</t>
  </si>
  <si>
    <t>Растения родного края</t>
  </si>
  <si>
    <t>Значение полезных ископаемых</t>
  </si>
  <si>
    <t>Вращение Земли как причина смены дня и ночи</t>
  </si>
  <si>
    <t>маерики и океаны, их названия, расположение на глобусе и карте</t>
  </si>
  <si>
    <t>Размножение животных</t>
  </si>
  <si>
    <t>Животные, их разнообразие. Особенности питания разных животных</t>
  </si>
  <si>
    <t>Климат, растительный и животный мир, особенности труда и быта людей, влияние человека на природу изучаемых природных зон</t>
  </si>
  <si>
    <t>Гигиена систем органов</t>
  </si>
  <si>
    <t>Системы органов (органы чувств)</t>
  </si>
  <si>
    <t>Состав почвы</t>
  </si>
  <si>
    <t>Свойства воздуха</t>
  </si>
  <si>
    <t>Узнавать флаг и герб Российской Федерации</t>
  </si>
  <si>
    <t>Устанавливать последовательность празднования государственных праздников в течение года</t>
  </si>
  <si>
    <t>Соотносить конкретную дату исторического события с веком</t>
  </si>
  <si>
    <t>Различать очевидцев, свидетелей и участников исторических событий</t>
  </si>
  <si>
    <t>Выбирать для поиска информации книгу, определяя примерное содержаение по ее названию</t>
  </si>
  <si>
    <t>Различать правила безопасной езды на велосипеде</t>
  </si>
  <si>
    <t>Различать объекты живой и неживой природы</t>
  </si>
  <si>
    <t>Соотносить изученные природные объекты и явления с их описаниями и характерными свойствами</t>
  </si>
  <si>
    <t>Узнавать изученные объекты и явления живой и неживой природы по их названию</t>
  </si>
  <si>
    <t>Узнавать изученные объекты и явления живой и неживой природы по рисункам, фотографиям или схемам</t>
  </si>
  <si>
    <t>Различать характерные свойства изученных объектов</t>
  </si>
  <si>
    <t>Находить информацию на глобусе, карте или плане, используя условные обозначения</t>
  </si>
  <si>
    <t>Обнаруживать простейшие взаимосвязи между живой и неживой природой, взаимосвязи в живой природе</t>
  </si>
  <si>
    <t>Использовать взаимосвязи в природе для выбора
объяснения</t>
  </si>
  <si>
    <t>Использовать естественнонаучные тексты с целью поиска и извлечения информации, ответов на вопросы, для объяснений</t>
  </si>
  <si>
    <t>Использовать знания о строении и функционировании организма человека для сохранения и укрепления своего
здоровья</t>
  </si>
  <si>
    <t>Выделять основные существенные признаки изученных 
объектов и явлений живой и неживой природы</t>
  </si>
  <si>
    <t>Проводить простейшую классификацию изученных
объектов природы на основе внешних признаков или
известных характерных свойств</t>
  </si>
  <si>
    <t>Различать в описании наблюдения или опыта его цель (проверяемое предположение)</t>
  </si>
  <si>
    <t>Объяснять результаты опыта</t>
  </si>
  <si>
    <t>Человек - член общества</t>
  </si>
  <si>
    <t>Охрана памятников истории и культуры</t>
  </si>
  <si>
    <t>Семья. Родословная</t>
  </si>
  <si>
    <t>Правила безопасного поведения на
дорогах</t>
  </si>
  <si>
    <t>Воздух</t>
  </si>
  <si>
    <t>Почва</t>
  </si>
  <si>
    <t>Заповедники</t>
  </si>
  <si>
    <t>Особенности питания разных животных</t>
  </si>
  <si>
    <t>Ориентирование на местности</t>
  </si>
  <si>
    <t>Растения</t>
  </si>
  <si>
    <t>Определение промежутка времени</t>
  </si>
  <si>
    <t>Свойства воды</t>
  </si>
  <si>
    <t>Животные</t>
  </si>
  <si>
    <t>Органы дыхания</t>
  </si>
  <si>
    <t>Оценивать характер взаимоотношений людей в различных социальных группах (семья, общество сверстников и т.д.)</t>
  </si>
  <si>
    <t>Узнавать (приводить примеры) достопримечательности
столицы и городов родного края</t>
  </si>
  <si>
    <t>Использовать текст целью извлечения познавательной 
информации и преобразования текстовой информации в
схему</t>
  </si>
  <si>
    <t>Находить факты, относящиеся к образу жизни, обычаям и 
верованиям наших предков</t>
  </si>
  <si>
    <t>Соблюдать правила личной безопасности и безопасности
окружающих</t>
  </si>
  <si>
    <t>Различать характерные свойства изученных объектов и 
явлений живой и неживой природы по их названию</t>
  </si>
  <si>
    <t>Приводить примеры изученных объектов и явлений и их 
характерных свойств</t>
  </si>
  <si>
    <t>Соотносить изученные природные объекты и явления с их описаниями или характерными свойствами</t>
  </si>
  <si>
    <t>Обнаруживать простейшие взаимосвязи в живой природе</t>
  </si>
  <si>
    <t>использовать готовые модели при выполнении учебных заданий (для объяснения явлений или выявления свойств объектов)</t>
  </si>
  <si>
    <t>Использовать естественнонаучные тексты для поиска 
информации</t>
  </si>
  <si>
    <t>Использовать естественнонаучные тексты для решения 
учебно-практической задачи</t>
  </si>
  <si>
    <t>Выбирать тип справочного издания в соответствии с 
информационным запросом</t>
  </si>
  <si>
    <t>Использовать простейшее лабораторное оборудование и 
измерительные приборы при проведении наблюдений и
опытов</t>
  </si>
  <si>
    <t>Формулировать выводы на основании описания наблюдения или опыта</t>
  </si>
  <si>
    <t>Описывать на основе предложенного плана изученные 
объекты и явления живой и неживой природы</t>
  </si>
  <si>
    <t>Использовать взаимосвязи между живой и неживой 
природой, взаимосвязи в живой природе для объяснения
бережного отношения к природе</t>
  </si>
  <si>
    <t>Использовать знания о строении и функционировании 
организма человека для сохранения и укрепления своего
здоровья</t>
  </si>
  <si>
    <t>Проводить простейшую классификацию изученных 
объектов природы на основе внешних признаков или
известных характерных свойств</t>
  </si>
  <si>
    <t>Россия на карте</t>
  </si>
  <si>
    <t>Счет лет с истории</t>
  </si>
  <si>
    <t>Наиболее важные события в
разные исторические периоды</t>
  </si>
  <si>
    <t>Первая помощь при легких травмах</t>
  </si>
  <si>
    <t>Примеры явлений природы</t>
  </si>
  <si>
    <t>Грибы</t>
  </si>
  <si>
    <t>Дикорастущие и культурные
растения</t>
  </si>
  <si>
    <t>Тело человека</t>
  </si>
  <si>
    <t>Определение массы</t>
  </si>
  <si>
    <t>Природные зоны</t>
  </si>
  <si>
    <t>Земля планета Солнечной системы</t>
  </si>
  <si>
    <t>Ориентирование на местности.
Компас</t>
  </si>
  <si>
    <t>Находить на карте Российскую Федерацию</t>
  </si>
  <si>
    <t>Различать прошлое, настоящее и будущее</t>
  </si>
  <si>
    <t>Находить место изученных событий на "ленте времени"</t>
  </si>
  <si>
    <t>Различать прошлое, настоящее и будущее.
Устанавливать порядок следования событий</t>
  </si>
  <si>
    <t>Выбирать книгу, определяя примерное содержание по 
оглавлению</t>
  </si>
  <si>
    <t>Формулировать правила оказания первой помощи</t>
  </si>
  <si>
    <t>Различать изученные объекты и явления живой и неживой природы по рисункам, фотографиям или схемам</t>
  </si>
  <si>
    <t>Приводить примеры изученных объектов и явлений и их
характерных свойств</t>
  </si>
  <si>
    <t>Соотносить изученные природные объекты и явления с их описаниями или характерными свойствам</t>
  </si>
  <si>
    <t>Выделять существенные признаки изученных объектов и 
явлений</t>
  </si>
  <si>
    <t>Группировать объекты по заданным признакам</t>
  </si>
  <si>
    <t>Использовать естественнонаучные тексты с целью поиска 
и извлечения информации, ответов на вопросы, для
объяснений</t>
  </si>
  <si>
    <t>Использовать естественнонаучные тексты с целью поиска Земля планета Солнечной системы
и извлечения информации, ответов на вопросы, для
объяснений</t>
  </si>
  <si>
    <t>Обнаруживать простейшие взаимосвязи между живой и 
неживой природой</t>
  </si>
  <si>
    <t>Понимать необходимость здорового образа жизни</t>
  </si>
  <si>
    <t>Использовать глобус, карту или план при выполнении
учебных заданий (для объяснения явлений или
выявления свойств объектов)</t>
  </si>
  <si>
    <t>Обнаруживать простейшие взаимосвязи между живой и 
неживой природой, взаимосвязи в живой природе</t>
  </si>
  <si>
    <t>Города России</t>
  </si>
  <si>
    <t>Наша Родина - Россия</t>
  </si>
  <si>
    <t>Времена года</t>
  </si>
  <si>
    <t>Круговорот воды в природе</t>
  </si>
  <si>
    <t>Узнавать (приводить примеры) достопримечательности 
столицы и родного края</t>
  </si>
  <si>
    <t>Соотносить основные (изученные) исторические события
с датами</t>
  </si>
  <si>
    <t>Различать столицу России</t>
  </si>
  <si>
    <t>Использовать знания о строении и функционировании 
организма для сохранения здоровья</t>
  </si>
  <si>
    <t>Приводить (выбирать) примеры изученных объектов и 
явлений и их характерных свойств</t>
  </si>
  <si>
    <t>Человек - часть природы</t>
  </si>
  <si>
    <t>Находить примеры положительного и отрицательного 
влияния человека на природу</t>
  </si>
  <si>
    <t>Формы земной поверхности</t>
  </si>
  <si>
    <t>Измерение температуры</t>
  </si>
  <si>
    <t>Различать в описании опыта проверяемое предположение</t>
  </si>
  <si>
    <t>Полезные ископаемые</t>
  </si>
  <si>
    <t>Сравнивать объекты на основе внешних признаков или известных характерных свойств</t>
  </si>
  <si>
    <t>Дикие и культурные растения</t>
  </si>
  <si>
    <t>Разнообразие животных</t>
  </si>
  <si>
    <t>Использовать модель для объяснения</t>
  </si>
  <si>
    <t xml:space="preserve"> Земля - планета солнечной системы</t>
  </si>
  <si>
    <t>Проводить простейшую классификацию изученных 
объектов природы на основе внешних признаков или известных характерных свойств</t>
  </si>
  <si>
    <t>Проводить простейшую группировку изученных объектов природы на основе внешних признаков или известных характерных свойств</t>
  </si>
  <si>
    <t>Б</t>
  </si>
  <si>
    <t>1 балл</t>
  </si>
  <si>
    <t>П</t>
  </si>
  <si>
    <t>2 балла 1 балл</t>
  </si>
  <si>
    <t xml:space="preserve"> 1 балл</t>
  </si>
  <si>
    <t xml:space="preserve">2 балла </t>
  </si>
  <si>
    <t>2 балла</t>
  </si>
  <si>
    <t>5. Число уроков окружающего мира в неделю</t>
  </si>
  <si>
    <t>6. Укажите автора учебника "Окружающий мир", по которому Вы работали в этом учебном году</t>
  </si>
  <si>
    <t>РЕЗУЛЬТАТЫ ВЫПОЛНЕНИЯ РАБОТЫ ПО ОКРУЖАЮЩЕМУ МИРУ (ВАРИАНТ 1)</t>
  </si>
  <si>
    <t>РЕЗУЛЬТАТЫ ВЫПОЛНЕНИЯ РАБОТЫ ПО ОКРУЖАЮЩЕМУ МИРУ (ВАРИАНТ 2)</t>
  </si>
  <si>
    <t>РЕЗУЛЬТАТЫ ВЫПОЛНЕНИЯ РАБОТЫ ПО ОКРУЖАЮЩЕМУ МИРУ (ВАРИАНТ 3)</t>
  </si>
  <si>
    <t>РЕЗУЛЬТАТЫ ВЫПОЛНЕНИЯ РАБОТЫ ПО ОКРУЖАЮЩЕМУ МИРУ (ВАРИАНТ 4)</t>
  </si>
  <si>
    <t>Результаты выполнения итоговой работы по окружающему миру по отдельным заданиям (4 класс, конец 2012/2013)</t>
  </si>
  <si>
    <t>Результаты выполнения итоговой работы окружающему миру по отдельным заданиям (4 класс, конец 2012/2013)</t>
  </si>
  <si>
    <t>Не достигли базового уровня (ФГОС второго поколения, 2009 г.) (% учащихся, не достигших базового уровня)</t>
  </si>
  <si>
    <t>Достигли базового уровня (ФГОС второго поколения, 2009 г.) (% учащихся, достигших базового уровня)</t>
  </si>
  <si>
    <t>Успешность выполнения работы (средний % от максимального балла за всю работу)</t>
  </si>
  <si>
    <t>Выполнили менее 50% заданий базового уровня</t>
  </si>
  <si>
    <t>Критическое значение достижения базового уровня (выполнили от 50% до 100% заданий базового уровня)</t>
  </si>
  <si>
    <t>Перспективное значение достижения базового уровня (выполнили от 65% до 100% заданий базового уровня)</t>
  </si>
  <si>
    <t>Класс</t>
  </si>
  <si>
    <t>Сумма баллов за базовые задания</t>
  </si>
  <si>
    <t>Сумма баллов за повышенные задания</t>
  </si>
  <si>
    <t>РЕЗУЛЬТАТЫ ВЫПОЛНЕНИЯ РАБОТЫ ПО ОКРУЖАЮЩЕМУ МИРУ</t>
  </si>
  <si>
    <t>Уровень достижений</t>
  </si>
  <si>
    <t>Результаты выполнения итоговой работы по окружающему миру (4 класс, конец 2012/2013)</t>
  </si>
  <si>
    <r>
      <t>Название образовательного учреждения:</t>
    </r>
    <r>
      <rPr>
        <sz val="11"/>
        <rFont val="Cambria"/>
        <family val="1"/>
      </rPr>
      <t xml:space="preserve"> </t>
    </r>
  </si>
  <si>
    <r>
      <t>Название образовательного учреждения:</t>
    </r>
    <r>
      <rPr>
        <sz val="10"/>
        <rFont val="Cambria"/>
        <family val="1"/>
      </rPr>
      <t xml:space="preserve"> </t>
    </r>
  </si>
  <si>
    <t/>
  </si>
  <si>
    <t>% выполнения заданий базового уровня
(процент заданий базового уровня, правильно выполненных учащимся)</t>
  </si>
  <si>
    <t xml:space="preserve">% выполнения заданий повышенного уровня
(процент от максимального балла за выполнение заданий повышенного уровня)
</t>
  </si>
  <si>
    <t>Вахрушев А.А., Данилов Д.Д. и др. (Баласс)</t>
  </si>
  <si>
    <t>Вахрушев А.А., Бурский О.В., Раутиан А.С. (Дрофа)</t>
  </si>
  <si>
    <t>Виноградова Н.Ф., Калинова Г.С. (ВЕНТАНА-ГРАФ)</t>
  </si>
  <si>
    <t>Дмитриева Н.Я., Казаков А.Н. (Федоров)</t>
  </si>
  <si>
    <t>Ворожейкина Н.И., Клепинина З.А. (АСТ-ПРЕСС ШКОЛА)</t>
  </si>
  <si>
    <t>Плешаков А.А., Крючкова Е.А. (Просвещение)</t>
  </si>
  <si>
    <t>Поглазова О.Т. (Ассоциация XXI)</t>
  </si>
  <si>
    <t>Потапов И.В., Ивченкова Г.Г., Саплина Е.В., Саплин А.И. (АСТ. Астрель)</t>
  </si>
  <si>
    <t>Саплина Е.В., Саплин А.И., Сивоглазов В.И. (Дрофа)</t>
  </si>
  <si>
    <t>Федотова О.Н., Трафимова Г.В., Трафимов С.А. и др. (Академкнига/Учебник)</t>
  </si>
  <si>
    <t>Цветова Л.М. (Мнемозина)</t>
  </si>
  <si>
    <t>Ворожейкина Н.И., Виноградова Н.Ф., Заяц Д.В. (Ассоциация XXI век)</t>
  </si>
  <si>
    <t>Саплина Е.В., Саплин А.И. (Дрофа)</t>
  </si>
  <si>
    <t xml:space="preserve">Другой </t>
  </si>
  <si>
    <t>Предполагаемая годовая отметка за 4 класс по окружающему миру</t>
  </si>
  <si>
    <t>138074</t>
  </si>
  <si>
    <t>0405</t>
  </si>
  <si>
    <t>03</t>
  </si>
  <si>
    <t>01</t>
  </si>
  <si>
    <t>02</t>
  </si>
  <si>
    <t>12</t>
  </si>
  <si>
    <t>04</t>
  </si>
  <si>
    <t>07</t>
  </si>
  <si>
    <t>11</t>
  </si>
  <si>
    <t>10</t>
  </si>
  <si>
    <t>09</t>
  </si>
  <si>
    <t>08</t>
  </si>
  <si>
    <t>5</t>
  </si>
  <si>
    <t>4</t>
  </si>
  <si>
    <t>3</t>
  </si>
  <si>
    <t>МБОУ СОШ С УИОП №80</t>
  </si>
  <si>
    <t>Лифер Светлана Анатольевна</t>
  </si>
  <si>
    <t>Шишкина Евгения Викторовна</t>
  </si>
  <si>
    <t>Учитель (не работающий с тестируемыми)</t>
  </si>
  <si>
    <t>2 вариант. 20 задание</t>
  </si>
  <si>
    <t>Дополнить заданиями по краеведению.</t>
  </si>
  <si>
    <t>Вторая</t>
  </si>
  <si>
    <t>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</si>
</sst>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 Cyr"/>
      <family val="2"/>
    </font>
    <font>
      <sz val="1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i/>
      <sz val="9"/>
      <name val="Arial Cyr"/>
      <family val="2"/>
    </font>
    <font>
      <sz val="10"/>
      <name val="Cambria"/>
      <family val="1"/>
    </font>
    <font>
      <sz val="11"/>
      <name val="Cambria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8"/>
      <name val="Cambria"/>
      <family val="1"/>
    </font>
    <font>
      <sz val="2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left" wrapText="1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10" fillId="0" borderId="0" xfId="0" applyFont="1" applyAlignment="1">
      <alignment/>
    </xf>
    <xf numFmtId="49" fontId="0" fillId="33" borderId="0" xfId="0" applyNumberForma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 vertical="center"/>
      <protection hidden="1" locked="0"/>
    </xf>
    <xf numFmtId="0" fontId="8" fillId="0" borderId="1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13" fillId="33" borderId="0" xfId="0" applyFont="1" applyFill="1" applyAlignment="1" applyProtection="1">
      <alignment/>
      <protection hidden="1"/>
    </xf>
    <xf numFmtId="0" fontId="12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8" fillId="34" borderId="11" xfId="0" applyFon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right"/>
    </xf>
    <xf numFmtId="20" fontId="0" fillId="33" borderId="12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right" vertical="center"/>
    </xf>
    <xf numFmtId="0" fontId="18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49" fontId="0" fillId="34" borderId="15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52">
      <alignment/>
      <protection/>
    </xf>
    <xf numFmtId="0" fontId="70" fillId="0" borderId="17" xfId="52" applyFont="1" applyBorder="1" applyAlignment="1">
      <alignment horizontal="center" vertical="center"/>
      <protection/>
    </xf>
    <xf numFmtId="0" fontId="70" fillId="0" borderId="17" xfId="52" applyFont="1" applyBorder="1" applyAlignment="1">
      <alignment horizontal="left" vertical="center" wrapText="1"/>
      <protection/>
    </xf>
    <xf numFmtId="165" fontId="70" fillId="0" borderId="17" xfId="52" applyNumberFormat="1" applyFont="1" applyBorder="1" applyAlignment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8" fillId="36" borderId="0" xfId="0" applyFont="1" applyFill="1" applyBorder="1" applyAlignment="1" applyProtection="1">
      <alignment horizontal="center" vertical="center" textRotation="90" wrapText="1"/>
      <protection hidden="1"/>
    </xf>
    <xf numFmtId="0" fontId="70" fillId="0" borderId="17" xfId="52" applyFont="1" applyBorder="1" applyAlignment="1">
      <alignment horizontal="center" vertical="center" wrapText="1"/>
      <protection/>
    </xf>
    <xf numFmtId="0" fontId="70" fillId="0" borderId="17" xfId="52" applyFont="1" applyBorder="1" applyAlignment="1">
      <alignment horizontal="center" vertical="center" wrapText="1"/>
      <protection/>
    </xf>
    <xf numFmtId="0" fontId="70" fillId="0" borderId="19" xfId="52" applyFont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0" fillId="0" borderId="0" xfId="52" applyAlignment="1">
      <alignment horizontal="center" vertical="center"/>
      <protection/>
    </xf>
    <xf numFmtId="10" fontId="0" fillId="0" borderId="0" xfId="52" applyNumberFormat="1" applyAlignment="1">
      <alignment horizontal="center" vertical="center"/>
      <protection/>
    </xf>
    <xf numFmtId="165" fontId="0" fillId="0" borderId="0" xfId="52" applyNumberFormat="1" applyAlignment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70" fillId="0" borderId="20" xfId="52" applyFont="1" applyBorder="1" applyAlignment="1">
      <alignment horizontal="center" vertical="center"/>
      <protection/>
    </xf>
    <xf numFmtId="165" fontId="70" fillId="0" borderId="20" xfId="52" applyNumberFormat="1" applyFont="1" applyBorder="1" applyAlignment="1">
      <alignment horizontal="center" vertical="center"/>
      <protection/>
    </xf>
    <xf numFmtId="0" fontId="70" fillId="0" borderId="20" xfId="52" applyFont="1" applyBorder="1" applyAlignment="1">
      <alignment vertical="center" wrapText="1"/>
      <protection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/>
    </xf>
    <xf numFmtId="49" fontId="0" fillId="33" borderId="0" xfId="0" applyNumberForma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 locked="0"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0" fillId="35" borderId="20" xfId="0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33" borderId="24" xfId="0" applyNumberForma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 applyProtection="1">
      <alignment/>
      <protection hidden="1"/>
    </xf>
    <xf numFmtId="0" fontId="70" fillId="0" borderId="20" xfId="52" applyFont="1" applyBorder="1" applyAlignment="1">
      <alignment horizontal="center" vertical="center"/>
      <protection/>
    </xf>
    <xf numFmtId="0" fontId="70" fillId="0" borderId="20" xfId="52" applyFont="1" applyBorder="1" applyAlignment="1">
      <alignment horizontal="center" vertical="center" wrapText="1"/>
      <protection/>
    </xf>
    <xf numFmtId="165" fontId="70" fillId="0" borderId="20" xfId="52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23" xfId="0" applyFill="1" applyBorder="1" applyAlignment="1">
      <alignment horizontal="center" wrapText="1"/>
    </xf>
    <xf numFmtId="0" fontId="19" fillId="0" borderId="17" xfId="52" applyFont="1" applyBorder="1" applyAlignment="1">
      <alignment horizontal="center" vertical="center"/>
      <protection/>
    </xf>
    <xf numFmtId="0" fontId="19" fillId="0" borderId="20" xfId="52" applyFont="1" applyBorder="1" applyAlignment="1">
      <alignment horizontal="center" vertical="center"/>
      <protection/>
    </xf>
    <xf numFmtId="165" fontId="19" fillId="0" borderId="17" xfId="56" applyNumberFormat="1" applyFont="1" applyBorder="1" applyAlignment="1">
      <alignment horizontal="center" vertical="center"/>
    </xf>
    <xf numFmtId="165" fontId="19" fillId="0" borderId="17" xfId="52" applyNumberFormat="1" applyFont="1" applyBorder="1" applyAlignment="1">
      <alignment horizontal="center" vertical="center"/>
      <protection/>
    </xf>
    <xf numFmtId="165" fontId="19" fillId="0" borderId="20" xfId="52" applyNumberFormat="1" applyFont="1" applyBorder="1" applyAlignment="1">
      <alignment horizontal="center" vertical="center"/>
      <protection/>
    </xf>
    <xf numFmtId="0" fontId="19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42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vertical="center"/>
      <protection hidden="1" locked="0"/>
    </xf>
    <xf numFmtId="0" fontId="43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 wrapText="1"/>
      <protection hidden="1"/>
    </xf>
    <xf numFmtId="0" fontId="44" fillId="33" borderId="0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45" fillId="33" borderId="0" xfId="0" applyFont="1" applyFill="1" applyBorder="1" applyAlignment="1" applyProtection="1">
      <alignment horizontal="left" wrapText="1"/>
      <protection hidden="1"/>
    </xf>
    <xf numFmtId="0" fontId="45" fillId="33" borderId="0" xfId="0" applyFont="1" applyFill="1" applyBorder="1" applyAlignment="1" applyProtection="1">
      <alignment horizontal="right"/>
      <protection hidden="1"/>
    </xf>
    <xf numFmtId="0" fontId="46" fillId="33" borderId="15" xfId="0" applyFont="1" applyFill="1" applyBorder="1" applyAlignment="1" applyProtection="1">
      <alignment horizontal="center"/>
      <protection hidden="1"/>
    </xf>
    <xf numFmtId="0" fontId="45" fillId="33" borderId="0" xfId="0" applyFont="1" applyFill="1" applyBorder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right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 locked="0"/>
    </xf>
    <xf numFmtId="0" fontId="47" fillId="33" borderId="0" xfId="0" applyFont="1" applyFill="1" applyBorder="1" applyAlignment="1" applyProtection="1">
      <alignment/>
      <protection hidden="1"/>
    </xf>
    <xf numFmtId="0" fontId="45" fillId="36" borderId="17" xfId="0" applyFont="1" applyFill="1" applyBorder="1" applyAlignment="1" applyProtection="1">
      <alignment horizontal="center" vertical="center"/>
      <protection hidden="1"/>
    </xf>
    <xf numFmtId="0" fontId="45" fillId="36" borderId="17" xfId="0" applyFont="1" applyFill="1" applyBorder="1" applyAlignment="1" applyProtection="1">
      <alignment horizontal="center" vertical="center" wrapText="1"/>
      <protection hidden="1"/>
    </xf>
    <xf numFmtId="0" fontId="45" fillId="36" borderId="17" xfId="0" applyFont="1" applyFill="1" applyBorder="1" applyAlignment="1" applyProtection="1">
      <alignment horizontal="center" vertical="center" textRotation="90"/>
      <protection hidden="1"/>
    </xf>
    <xf numFmtId="0" fontId="19" fillId="2" borderId="17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 applyProtection="1">
      <alignment horizontal="center" vertical="center" textRotation="90" wrapText="1"/>
      <protection hidden="1"/>
    </xf>
    <xf numFmtId="0" fontId="45" fillId="36" borderId="17" xfId="0" applyFont="1" applyFill="1" applyBorder="1" applyAlignment="1">
      <alignment/>
    </xf>
    <xf numFmtId="0" fontId="45" fillId="36" borderId="17" xfId="0" applyFont="1" applyFill="1" applyBorder="1" applyAlignment="1">
      <alignment horizontal="center" textRotation="90"/>
    </xf>
    <xf numFmtId="0" fontId="45" fillId="36" borderId="17" xfId="0" applyFont="1" applyFill="1" applyBorder="1" applyAlignment="1">
      <alignment horizontal="center"/>
    </xf>
    <xf numFmtId="0" fontId="45" fillId="0" borderId="17" xfId="0" applyFont="1" applyFill="1" applyBorder="1" applyAlignment="1" applyProtection="1">
      <alignment horizontal="center" vertical="center" textRotation="90" wrapText="1"/>
      <protection hidden="1"/>
    </xf>
    <xf numFmtId="0" fontId="45" fillId="0" borderId="17" xfId="0" applyFont="1" applyFill="1" applyBorder="1" applyAlignment="1" applyProtection="1">
      <alignment horizontal="center" vertical="center" wrapText="1"/>
      <protection hidden="1"/>
    </xf>
    <xf numFmtId="0" fontId="19" fillId="33" borderId="17" xfId="0" applyFont="1" applyFill="1" applyBorder="1" applyAlignment="1" applyProtection="1">
      <alignment horizontal="center"/>
      <protection hidden="1"/>
    </xf>
    <xf numFmtId="0" fontId="19" fillId="33" borderId="17" xfId="0" applyFont="1" applyFill="1" applyBorder="1" applyAlignment="1" applyProtection="1">
      <alignment vertical="center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center"/>
      <protection hidden="1" locked="0"/>
    </xf>
    <xf numFmtId="49" fontId="46" fillId="0" borderId="25" xfId="0" applyNumberFormat="1" applyFont="1" applyFill="1" applyBorder="1" applyAlignment="1" applyProtection="1">
      <alignment horizontal="center"/>
      <protection hidden="1"/>
    </xf>
    <xf numFmtId="49" fontId="46" fillId="0" borderId="0" xfId="0" applyNumberFormat="1" applyFont="1" applyFill="1" applyBorder="1" applyAlignment="1" applyProtection="1">
      <alignment horizontal="center"/>
      <protection hidden="1"/>
    </xf>
    <xf numFmtId="49" fontId="46" fillId="0" borderId="21" xfId="0" applyNumberFormat="1" applyFont="1" applyFill="1" applyBorder="1" applyAlignment="1" applyProtection="1">
      <alignment horizontal="center"/>
      <protection hidden="1"/>
    </xf>
    <xf numFmtId="49" fontId="46" fillId="0" borderId="26" xfId="0" applyNumberFormat="1" applyFont="1" applyFill="1" applyBorder="1" applyAlignment="1" applyProtection="1">
      <alignment horizontal="center"/>
      <protection hidden="1"/>
    </xf>
    <xf numFmtId="49" fontId="46" fillId="0" borderId="17" xfId="0" applyNumberFormat="1" applyFont="1" applyFill="1" applyBorder="1" applyAlignment="1" applyProtection="1">
      <alignment horizontal="center"/>
      <protection hidden="1" locked="0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/>
      <protection hidden="1" locked="0"/>
    </xf>
    <xf numFmtId="0" fontId="19" fillId="0" borderId="17" xfId="0" applyNumberFormat="1" applyFont="1" applyBorder="1" applyAlignment="1" applyProtection="1">
      <alignment/>
      <protection locked="0"/>
    </xf>
    <xf numFmtId="0" fontId="19" fillId="0" borderId="17" xfId="0" applyNumberFormat="1" applyFont="1" applyBorder="1" applyAlignment="1" applyProtection="1">
      <alignment horizontal="center"/>
      <protection hidden="1"/>
    </xf>
    <xf numFmtId="0" fontId="19" fillId="0" borderId="17" xfId="0" applyNumberFormat="1" applyFont="1" applyBorder="1" applyAlignment="1" applyProtection="1">
      <alignment horizontal="center"/>
      <protection locked="0"/>
    </xf>
    <xf numFmtId="49" fontId="19" fillId="0" borderId="17" xfId="0" applyNumberFormat="1" applyFont="1" applyBorder="1" applyAlignment="1" applyProtection="1">
      <alignment horizontal="center"/>
      <protection locked="0"/>
    </xf>
    <xf numFmtId="49" fontId="19" fillId="33" borderId="17" xfId="0" applyNumberFormat="1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49" fontId="19" fillId="0" borderId="17" xfId="0" applyNumberFormat="1" applyFont="1" applyFill="1" applyBorder="1" applyAlignment="1" applyProtection="1">
      <alignment horizontal="center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17" xfId="0" applyFont="1" applyFill="1" applyBorder="1" applyAlignment="1" applyProtection="1">
      <alignment horizontal="center" vertical="center"/>
      <protection hidden="1"/>
    </xf>
    <xf numFmtId="0" fontId="19" fillId="6" borderId="17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 applyProtection="1">
      <alignment horizontal="center" vertical="center" textRotation="90" wrapText="1"/>
      <protection hidden="1"/>
    </xf>
    <xf numFmtId="0" fontId="45" fillId="6" borderId="17" xfId="0" applyFont="1" applyFill="1" applyBorder="1" applyAlignment="1" applyProtection="1">
      <alignment horizontal="center" vertical="center" wrapText="1"/>
      <protection hidden="1"/>
    </xf>
    <xf numFmtId="0" fontId="45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45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0" xfId="0" applyFont="1" applyFill="1" applyBorder="1" applyAlignment="1" applyProtection="1">
      <alignment horizontal="center" vertical="center"/>
      <protection hidden="1" locked="0"/>
    </xf>
    <xf numFmtId="1" fontId="45" fillId="6" borderId="17" xfId="0" applyNumberFormat="1" applyFont="1" applyFill="1" applyBorder="1" applyAlignment="1" applyProtection="1">
      <alignment horizontal="center" vertical="center" wrapText="1"/>
      <protection hidden="1"/>
    </xf>
    <xf numFmtId="165" fontId="45" fillId="6" borderId="17" xfId="0" applyNumberFormat="1" applyFont="1" applyFill="1" applyBorder="1" applyAlignment="1">
      <alignment horizontal="center"/>
    </xf>
    <xf numFmtId="0" fontId="70" fillId="6" borderId="17" xfId="52" applyFont="1" applyFill="1" applyBorder="1" applyAlignment="1">
      <alignment horizontal="center" vertical="center" wrapText="1"/>
      <protection/>
    </xf>
    <xf numFmtId="10" fontId="70" fillId="6" borderId="17" xfId="52" applyNumberFormat="1" applyFont="1" applyFill="1" applyBorder="1" applyAlignment="1">
      <alignment horizontal="center" vertical="center" wrapText="1"/>
      <protection/>
    </xf>
    <xf numFmtId="165" fontId="70" fillId="6" borderId="17" xfId="52" applyNumberFormat="1" applyFont="1" applyFill="1" applyBorder="1" applyAlignment="1">
      <alignment horizontal="center" vertical="center" wrapText="1"/>
      <protection/>
    </xf>
    <xf numFmtId="0" fontId="70" fillId="0" borderId="20" xfId="52" applyFont="1" applyBorder="1" applyAlignment="1">
      <alignment horizontal="center" vertical="center"/>
      <protection/>
    </xf>
    <xf numFmtId="1" fontId="71" fillId="0" borderId="0" xfId="52" applyNumberFormat="1" applyFont="1" applyBorder="1" applyAlignment="1">
      <alignment vertical="center" wrapText="1"/>
      <protection/>
    </xf>
    <xf numFmtId="1" fontId="71" fillId="0" borderId="0" xfId="52" applyNumberFormat="1" applyFont="1" applyBorder="1" applyAlignment="1">
      <alignment horizontal="left" vertical="center" wrapText="1"/>
      <protection/>
    </xf>
    <xf numFmtId="0" fontId="72" fillId="0" borderId="0" xfId="52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45" fillId="0" borderId="17" xfId="0" applyFont="1" applyBorder="1" applyAlignment="1">
      <alignment horizontal="right"/>
    </xf>
    <xf numFmtId="9" fontId="45" fillId="0" borderId="17" xfId="0" applyNumberFormat="1" applyFont="1" applyBorder="1" applyAlignment="1">
      <alignment horizontal="center" vertical="center"/>
    </xf>
    <xf numFmtId="9" fontId="45" fillId="0" borderId="17" xfId="56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right" wrapText="1"/>
      <protection hidden="1"/>
    </xf>
    <xf numFmtId="0" fontId="19" fillId="6" borderId="20" xfId="0" applyFont="1" applyFill="1" applyBorder="1" applyAlignment="1" applyProtection="1">
      <alignment horizontal="center" vertical="center"/>
      <protection hidden="1"/>
    </xf>
    <xf numFmtId="0" fontId="19" fillId="6" borderId="27" xfId="0" applyFont="1" applyFill="1" applyBorder="1" applyAlignment="1" applyProtection="1">
      <alignment horizontal="center" vertical="center"/>
      <protection hidden="1"/>
    </xf>
    <xf numFmtId="0" fontId="19" fillId="6" borderId="27" xfId="0" applyFont="1" applyFill="1" applyBorder="1" applyAlignment="1" applyProtection="1">
      <alignment horizontal="center" vertical="center" wrapText="1"/>
      <protection hidden="1"/>
    </xf>
    <xf numFmtId="0" fontId="19" fillId="6" borderId="19" xfId="0" applyFont="1" applyFill="1" applyBorder="1" applyAlignment="1" applyProtection="1">
      <alignment horizontal="center" vertical="center"/>
      <protection hidden="1"/>
    </xf>
    <xf numFmtId="0" fontId="19" fillId="33" borderId="17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45" fillId="33" borderId="0" xfId="0" applyFont="1" applyFill="1" applyBorder="1" applyAlignment="1" applyProtection="1">
      <alignment horizontal="center" vertical="center"/>
      <protection hidden="1"/>
    </xf>
    <xf numFmtId="0" fontId="45" fillId="36" borderId="17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71" fillId="0" borderId="0" xfId="52" applyNumberFormat="1" applyFont="1" applyBorder="1" applyAlignment="1">
      <alignment vertical="center" wrapText="1"/>
      <protection/>
    </xf>
    <xf numFmtId="0" fontId="46" fillId="0" borderId="25" xfId="0" applyFont="1" applyFill="1" applyBorder="1" applyAlignment="1" applyProtection="1">
      <alignment horizontal="center"/>
      <protection hidden="1"/>
    </xf>
    <xf numFmtId="0" fontId="19" fillId="0" borderId="25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 applyProtection="1">
      <alignment horizontal="center" vertical="center" wrapText="1"/>
      <protection hidden="1"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6" borderId="20" xfId="0" applyFont="1" applyFill="1" applyBorder="1" applyAlignment="1" applyProtection="1">
      <alignment horizontal="center" vertical="center" textRotation="90" wrapText="1"/>
      <protection hidden="1"/>
    </xf>
    <xf numFmtId="0" fontId="19" fillId="6" borderId="27" xfId="0" applyFont="1" applyFill="1" applyBorder="1" applyAlignment="1" applyProtection="1">
      <alignment horizontal="center" vertical="center" textRotation="90" wrapText="1"/>
      <protection hidden="1"/>
    </xf>
    <xf numFmtId="0" fontId="19" fillId="6" borderId="19" xfId="0" applyFont="1" applyFill="1" applyBorder="1" applyAlignment="1" applyProtection="1">
      <alignment horizontal="center" vertical="center" textRotation="90" wrapText="1"/>
      <protection hidden="1"/>
    </xf>
    <xf numFmtId="0" fontId="19" fillId="6" borderId="17" xfId="0" applyFont="1" applyFill="1" applyBorder="1" applyAlignment="1" applyProtection="1">
      <alignment horizontal="center" vertical="center"/>
      <protection hidden="1"/>
    </xf>
    <xf numFmtId="0" fontId="19" fillId="6" borderId="20" xfId="0" applyFont="1" applyFill="1" applyBorder="1" applyAlignment="1" applyProtection="1">
      <alignment horizontal="center" vertical="center" wrapText="1"/>
      <protection hidden="1"/>
    </xf>
    <xf numFmtId="0" fontId="19" fillId="6" borderId="27" xfId="0" applyFont="1" applyFill="1" applyBorder="1" applyAlignment="1" applyProtection="1">
      <alignment horizontal="center" wrapText="1"/>
      <protection hidden="1"/>
    </xf>
    <xf numFmtId="0" fontId="19" fillId="6" borderId="19" xfId="0" applyFont="1" applyFill="1" applyBorder="1" applyAlignment="1" applyProtection="1">
      <alignment horizontal="center" wrapText="1"/>
      <protection hidden="1"/>
    </xf>
    <xf numFmtId="0" fontId="19" fillId="6" borderId="23" xfId="0" applyFont="1" applyFill="1" applyBorder="1" applyAlignment="1" applyProtection="1">
      <alignment horizontal="center" vertical="center"/>
      <protection hidden="1"/>
    </xf>
    <xf numFmtId="0" fontId="19" fillId="6" borderId="18" xfId="0" applyFont="1" applyFill="1" applyBorder="1" applyAlignment="1" applyProtection="1">
      <alignment horizontal="center" vertical="center"/>
      <protection hidden="1"/>
    </xf>
    <xf numFmtId="0" fontId="19" fillId="6" borderId="28" xfId="0" applyFont="1" applyFill="1" applyBorder="1" applyAlignment="1" applyProtection="1">
      <alignment horizontal="center" vertical="center"/>
      <protection hidden="1"/>
    </xf>
    <xf numFmtId="0" fontId="19" fillId="6" borderId="29" xfId="0" applyFont="1" applyFill="1" applyBorder="1" applyAlignment="1" applyProtection="1">
      <alignment horizontal="center" vertical="center"/>
      <protection hidden="1"/>
    </xf>
    <xf numFmtId="0" fontId="19" fillId="6" borderId="30" xfId="0" applyFont="1" applyFill="1" applyBorder="1" applyAlignment="1" applyProtection="1">
      <alignment horizontal="center" vertical="center"/>
      <protection hidden="1"/>
    </xf>
    <xf numFmtId="0" fontId="19" fillId="6" borderId="31" xfId="0" applyFont="1" applyFill="1" applyBorder="1" applyAlignment="1" applyProtection="1">
      <alignment horizontal="center" vertical="center"/>
      <protection hidden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 applyProtection="1">
      <alignment horizontal="center" vertical="center" wrapText="1"/>
      <protection hidden="1" locked="0"/>
    </xf>
    <xf numFmtId="0" fontId="19" fillId="6" borderId="27" xfId="0" applyFont="1" applyFill="1" applyBorder="1" applyAlignment="1" applyProtection="1">
      <alignment horizontal="center" vertical="center" wrapText="1"/>
      <protection hidden="1" locked="0"/>
    </xf>
    <xf numFmtId="0" fontId="19" fillId="6" borderId="19" xfId="0" applyFont="1" applyFill="1" applyBorder="1" applyAlignment="1" applyProtection="1">
      <alignment horizontal="center" vertical="center" wrapText="1"/>
      <protection hidden="1" locked="0"/>
    </xf>
    <xf numFmtId="0" fontId="19" fillId="6" borderId="17" xfId="0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 vertical="center" wrapText="1"/>
    </xf>
    <xf numFmtId="0" fontId="44" fillId="33" borderId="0" xfId="0" applyFont="1" applyFill="1" applyBorder="1" applyAlignment="1" applyProtection="1">
      <alignment horizontal="right" vertical="center" wrapText="1"/>
      <protection hidden="1"/>
    </xf>
    <xf numFmtId="0" fontId="19" fillId="33" borderId="0" xfId="0" applyFont="1" applyFill="1" applyBorder="1" applyAlignment="1">
      <alignment/>
    </xf>
    <xf numFmtId="0" fontId="45" fillId="6" borderId="17" xfId="0" applyFont="1" applyFill="1" applyBorder="1" applyAlignment="1" applyProtection="1">
      <alignment horizontal="center" vertical="center"/>
      <protection hidden="1"/>
    </xf>
    <xf numFmtId="0" fontId="46" fillId="33" borderId="24" xfId="0" applyFont="1" applyFill="1" applyBorder="1" applyAlignment="1" applyProtection="1">
      <alignment horizontal="center" vertical="center" wrapText="1"/>
      <protection hidden="1"/>
    </xf>
    <xf numFmtId="0" fontId="19" fillId="33" borderId="26" xfId="0" applyFont="1" applyFill="1" applyBorder="1" applyAlignment="1" applyProtection="1">
      <alignment horizontal="center" vertical="center" wrapText="1"/>
      <protection hidden="1"/>
    </xf>
    <xf numFmtId="0" fontId="46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>
      <alignment vertical="center" wrapText="1"/>
    </xf>
    <xf numFmtId="14" fontId="44" fillId="33" borderId="15" xfId="0" applyNumberFormat="1" applyFont="1" applyFill="1" applyBorder="1" applyAlignment="1" applyProtection="1">
      <alignment horizontal="left" wrapText="1"/>
      <protection hidden="1" locked="0"/>
    </xf>
    <xf numFmtId="0" fontId="20" fillId="0" borderId="15" xfId="0" applyFont="1" applyBorder="1" applyAlignment="1" applyProtection="1">
      <alignment horizontal="left" wrapText="1"/>
      <protection locked="0"/>
    </xf>
    <xf numFmtId="0" fontId="19" fillId="33" borderId="2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 applyProtection="1">
      <alignment horizontal="center" vertical="center" wrapText="1"/>
      <protection hidden="1"/>
    </xf>
    <xf numFmtId="0" fontId="45" fillId="6" borderId="17" xfId="0" applyFont="1" applyFill="1" applyBorder="1" applyAlignment="1" applyProtection="1">
      <alignment horizontal="center" vertical="center" textRotation="90"/>
      <protection hidden="1"/>
    </xf>
    <xf numFmtId="0" fontId="46" fillId="6" borderId="17" xfId="0" applyFont="1" applyFill="1" applyBorder="1" applyAlignment="1" applyProtection="1">
      <alignment horizontal="center" vertical="center" wrapText="1"/>
      <protection hidden="1"/>
    </xf>
    <xf numFmtId="0" fontId="19" fillId="6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/>
    </xf>
    <xf numFmtId="0" fontId="45" fillId="6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3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4" fontId="0" fillId="33" borderId="32" xfId="0" applyNumberFormat="1" applyFill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/>
      <protection locked="0"/>
    </xf>
    <xf numFmtId="0" fontId="8" fillId="33" borderId="1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32" xfId="0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16" fillId="33" borderId="35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32" xfId="0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horizontal="right" vertical="center" wrapText="1"/>
      <protection hidden="1"/>
    </xf>
    <xf numFmtId="0" fontId="14" fillId="0" borderId="13" xfId="0" applyFont="1" applyBorder="1" applyAlignment="1">
      <alignment horizontal="right" vertical="center" wrapText="1"/>
    </xf>
    <xf numFmtId="0" fontId="9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0" fillId="33" borderId="33" xfId="0" applyFill="1" applyBorder="1" applyAlignment="1" applyProtection="1">
      <alignment/>
      <protection locked="0"/>
    </xf>
    <xf numFmtId="0" fontId="0" fillId="0" borderId="13" xfId="0" applyBorder="1" applyAlignment="1">
      <alignment wrapText="1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 vertical="center" textRotation="90" wrapText="1"/>
      <protection hidden="1"/>
    </xf>
    <xf numFmtId="0" fontId="45" fillId="6" borderId="24" xfId="0" applyFont="1" applyFill="1" applyBorder="1" applyAlignment="1" applyProtection="1">
      <alignment horizontal="center" vertical="center" textRotation="90" wrapText="1"/>
      <protection hidden="1"/>
    </xf>
    <xf numFmtId="0" fontId="45" fillId="6" borderId="20" xfId="0" applyFont="1" applyFill="1" applyBorder="1" applyAlignment="1" applyProtection="1">
      <alignment horizontal="center" vertical="center"/>
      <protection hidden="1"/>
    </xf>
    <xf numFmtId="0" fontId="45" fillId="6" borderId="27" xfId="0" applyFont="1" applyFill="1" applyBorder="1" applyAlignment="1" applyProtection="1">
      <alignment horizontal="center" vertical="center"/>
      <protection hidden="1"/>
    </xf>
    <xf numFmtId="0" fontId="45" fillId="6" borderId="19" xfId="0" applyFont="1" applyFill="1" applyBorder="1" applyAlignment="1" applyProtection="1">
      <alignment horizontal="center" vertical="center"/>
      <protection hidden="1"/>
    </xf>
    <xf numFmtId="0" fontId="70" fillId="0" borderId="20" xfId="52" applyFont="1" applyBorder="1" applyAlignment="1">
      <alignment horizontal="center" vertical="center"/>
      <protection/>
    </xf>
    <xf numFmtId="0" fontId="70" fillId="0" borderId="19" xfId="52" applyFont="1" applyBorder="1" applyAlignment="1">
      <alignment horizontal="center" vertical="center"/>
      <protection/>
    </xf>
    <xf numFmtId="0" fontId="72" fillId="0" borderId="25" xfId="52" applyFont="1" applyBorder="1" applyAlignment="1">
      <alignment horizontal="center"/>
      <protection/>
    </xf>
    <xf numFmtId="165" fontId="70" fillId="0" borderId="20" xfId="52" applyNumberFormat="1" applyFont="1" applyBorder="1" applyAlignment="1">
      <alignment horizontal="center" vertical="center"/>
      <protection/>
    </xf>
    <xf numFmtId="165" fontId="70" fillId="0" borderId="19" xfId="52" applyNumberFormat="1" applyFont="1" applyBorder="1" applyAlignment="1">
      <alignment horizontal="center" vertical="center"/>
      <protection/>
    </xf>
    <xf numFmtId="0" fontId="70" fillId="0" borderId="20" xfId="52" applyFont="1" applyBorder="1" applyAlignment="1">
      <alignment horizontal="left" vertical="center" wrapText="1"/>
      <protection/>
    </xf>
    <xf numFmtId="0" fontId="70" fillId="0" borderId="19" xfId="52" applyFont="1" applyBorder="1" applyAlignment="1">
      <alignment horizontal="left" vertical="center" wrapText="1"/>
      <protection/>
    </xf>
    <xf numFmtId="0" fontId="71" fillId="0" borderId="0" xfId="52" applyFont="1" applyBorder="1" applyAlignment="1">
      <alignment horizontal="left" vertical="center" wrapText="1"/>
      <protection/>
    </xf>
    <xf numFmtId="0" fontId="19" fillId="0" borderId="20" xfId="52" applyFont="1" applyBorder="1" applyAlignment="1">
      <alignment horizontal="center" vertical="center"/>
      <protection/>
    </xf>
    <xf numFmtId="0" fontId="19" fillId="0" borderId="19" xfId="52" applyFont="1" applyBorder="1" applyAlignment="1">
      <alignment horizontal="center" vertical="center"/>
      <protection/>
    </xf>
    <xf numFmtId="165" fontId="19" fillId="0" borderId="20" xfId="52" applyNumberFormat="1" applyFont="1" applyBorder="1" applyAlignment="1">
      <alignment horizontal="center" vertical="center"/>
      <protection/>
    </xf>
    <xf numFmtId="165" fontId="19" fillId="0" borderId="19" xfId="52" applyNumberFormat="1" applyFont="1" applyBorder="1" applyAlignment="1">
      <alignment horizontal="center" vertical="center"/>
      <protection/>
    </xf>
    <xf numFmtId="0" fontId="70" fillId="6" borderId="17" xfId="52" applyFont="1" applyFill="1" applyBorder="1" applyAlignment="1">
      <alignment horizontal="center" vertical="center" wrapText="1"/>
      <protection/>
    </xf>
    <xf numFmtId="0" fontId="71" fillId="0" borderId="0" xfId="52" applyFont="1" applyBorder="1" applyAlignment="1">
      <alignment horizontal="right" vertical="center" wrapText="1"/>
      <protection/>
    </xf>
    <xf numFmtId="0" fontId="72" fillId="0" borderId="0" xfId="52" applyFont="1" applyAlignment="1">
      <alignment horizontal="center" wrapText="1"/>
      <protection/>
    </xf>
    <xf numFmtId="0" fontId="70" fillId="6" borderId="17" xfId="52" applyFont="1" applyFill="1" applyBorder="1" applyAlignment="1">
      <alignment horizontal="center" vertical="center" textRotation="90" wrapText="1"/>
      <protection/>
    </xf>
    <xf numFmtId="0" fontId="72" fillId="0" borderId="0" xfId="52" applyFont="1" applyBorder="1" applyAlignment="1">
      <alignment horizontal="center"/>
      <protection/>
    </xf>
    <xf numFmtId="0" fontId="19" fillId="6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8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'Д-1'!$L$4:$L$23</c:f>
            </c:numRef>
          </c:cat>
          <c:val>
            <c:numRef>
              <c:f>('План-В1'!$F$6:$F$20,'План-В1'!$F$22,'План-В1'!$F$24,'План-В1'!$F$26,'План-В1'!$F$28,'План-В1'!$F$29)</c:f>
              <c:numCache>
                <c:ptCount val="20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'Д-1'!$L$4:$L$23</c:f>
            </c:numRef>
          </c:cat>
          <c:val>
            <c:numRef>
              <c:f>('План-В1'!$H$6:$H$19,'План-В1'!$H$20,'План-В1'!$H$22,'План-В1'!$H$24,'План-В1'!$H$26,'План-В1'!$H$28,'План-В1'!$H$29)</c:f>
              <c:numCach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'Д-1'!$L$4:$L$23</c:f>
            </c:numRef>
          </c:cat>
          <c:val>
            <c:numRef>
              <c:f>('План-В1'!$J$6:$J$19,'План-В1'!$J$20,'План-В1'!$J$22,'План-В1'!$J$24,'План-В1'!$J$26,'План-В1'!$J$28,'План-В1'!$J$29)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4"/>
          <c:w val="0.48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8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('План-В2'!$F$6:$F$9,'План-В2'!$F$11:$F$23,'План-В2'!$F$25,'План-В2'!$F$26,'План-В2'!$F$28)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('План-В2'!$H$6:$H$9,'План-В2'!$H$11:$H$23,'План-В2'!$H$25:$H$26,'План-В2'!$H$28)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('План-В2'!$J$6:$J$8,'План-В2'!$J$9,'План-В2'!$J$11:$J$22,'План-В2'!$J$23,'План-В2'!$J$25,'План-В2'!$J$26,'План-В2'!$J$28)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4"/>
          <c:w val="0.48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8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('План-В3'!$F$6:$F$16,'План-В3'!$F$17,'План-В3'!$F$19,'План-В3'!$F$20,'План-В3'!$F$22,'План-В3'!$F$23,'План-В3'!$F$24,'План-В3'!$F$26,'План-В3'!$F$27,'План-В3'!$F$28)</c:f>
              <c:numCache>
                <c:ptCount val="2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('План-В3'!$H$6:$H$16,'План-В3'!$H$17,'План-В3'!$H$19,'План-В3'!$H$20,'План-В3'!$H$22:$H$23,'План-В3'!$H$24,'План-В3'!$H$26,'План-В3'!$H$27,'План-В3'!$H$28)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('План-В3'!$J$6:$J$16,'План-В3'!$J$17,'План-В3'!$J$19,'План-В3'!$J$20,'План-В3'!$J$22:$J$23,'План-В3'!$J$24,'План-В3'!$J$26,'План-В3'!$J$27,'План-В3'!$J$28)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4"/>
          <c:w val="0.48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8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('План-В4'!$F$6:$F$11,'План-В4'!$F$12,'План-В4'!$F$14:$F$21,'План-В4'!$F$23,'План-В4'!$F$24,'План-В4'!$F$26,'План-В4'!$F$27,'План-В4'!$F$28)</c:f>
              <c:numCache>
                <c:ptCount val="20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('План-В4'!$H$6:$H$11,'План-В4'!$H$12,'План-В4'!$H$14:$H$20,'План-В4'!$H$21,'План-В4'!$H$23,'План-В4'!$H$24,'План-В4'!$H$26,'План-В4'!$H$27,'План-В4'!$H$28)</c:f>
              <c:numCache>
                <c:ptCount val="20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('План-В4'!$J$6:$J$11,'План-В4'!$J$12,'План-В4'!$J$14:$J$20,'План-В4'!$J$21,'План-В4'!$J$23,'План-В4'!$J$24,'План-В4'!$J$26,'План-В4'!$J$27,'План-В4'!$J$28)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4"/>
          <c:w val="0.48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0575"/>
          <c:w val="0.9575"/>
          <c:h val="0.866"/>
        </c:manualLayout>
      </c:layout>
      <c:scatterChart>
        <c:scatterStyle val="smoothMarker"/>
        <c:varyColors val="0"/>
        <c:ser>
          <c:idx val="1"/>
          <c:order val="1"/>
          <c:tx>
            <c:v>Средний % по классу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Класс!$C$16:$C$55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Класс!$AG$16:$AG$55</c:f>
              <c:numCache>
                <c:ptCount val="40"/>
                <c:pt idx="0">
                  <c:v>0.7216666666666667</c:v>
                </c:pt>
                <c:pt idx="1">
                  <c:v>0.7216666666666667</c:v>
                </c:pt>
                <c:pt idx="2">
                  <c:v>0.7216666666666667</c:v>
                </c:pt>
                <c:pt idx="3">
                  <c:v>0.7216666666666667</c:v>
                </c:pt>
                <c:pt idx="4">
                  <c:v>0.7216666666666667</c:v>
                </c:pt>
                <c:pt idx="5">
                  <c:v>0.7216666666666667</c:v>
                </c:pt>
                <c:pt idx="6">
                  <c:v>0.7216666666666667</c:v>
                </c:pt>
                <c:pt idx="7">
                  <c:v>0.7216666666666667</c:v>
                </c:pt>
                <c:pt idx="8">
                  <c:v>0.7216666666666667</c:v>
                </c:pt>
                <c:pt idx="9">
                  <c:v>0.7216666666666667</c:v>
                </c:pt>
                <c:pt idx="10">
                  <c:v>0.7216666666666667</c:v>
                </c:pt>
                <c:pt idx="11">
                  <c:v>0.7216666666666667</c:v>
                </c:pt>
                <c:pt idx="12">
                  <c:v>0.7216666666666667</c:v>
                </c:pt>
                <c:pt idx="13">
                  <c:v>0.7216666666666667</c:v>
                </c:pt>
                <c:pt idx="14">
                  <c:v>0.7216666666666667</c:v>
                </c:pt>
                <c:pt idx="15">
                  <c:v>0.7216666666666667</c:v>
                </c:pt>
                <c:pt idx="16">
                  <c:v>0.7216666666666667</c:v>
                </c:pt>
                <c:pt idx="17">
                  <c:v>0.7216666666666667</c:v>
                </c:pt>
                <c:pt idx="18">
                  <c:v>0.7216666666666667</c:v>
                </c:pt>
                <c:pt idx="19">
                  <c:v>0.7216666666666667</c:v>
                </c:pt>
                <c:pt idx="20">
                  <c:v>0.7216666666666667</c:v>
                </c:pt>
                <c:pt idx="21">
                  <c:v>0.7216666666666667</c:v>
                </c:pt>
                <c:pt idx="22">
                  <c:v>0.7216666666666667</c:v>
                </c:pt>
                <c:pt idx="23">
                  <c:v>0.7216666666666667</c:v>
                </c:pt>
                <c:pt idx="24">
                  <c:v>0.7216666666666667</c:v>
                </c:pt>
                <c:pt idx="25">
                  <c:v>0.7216666666666667</c:v>
                </c:pt>
                <c:pt idx="26">
                  <c:v>0.7216666666666667</c:v>
                </c:pt>
                <c:pt idx="27">
                  <c:v>0.7216666666666667</c:v>
                </c:pt>
                <c:pt idx="28">
                  <c:v>0.7216666666666667</c:v>
                </c:pt>
                <c:pt idx="29">
                  <c:v>0.7216666666666667</c:v>
                </c:pt>
                <c:pt idx="30">
                  <c:v>0.7216666666666667</c:v>
                </c:pt>
                <c:pt idx="31">
                  <c:v>0.7216666666666667</c:v>
                </c:pt>
                <c:pt idx="32">
                  <c:v>0.7216666666666667</c:v>
                </c:pt>
                <c:pt idx="33">
                  <c:v>0.7216666666666667</c:v>
                </c:pt>
                <c:pt idx="34">
                  <c:v>0.7216666666666667</c:v>
                </c:pt>
                <c:pt idx="35">
                  <c:v>0.7216666666666667</c:v>
                </c:pt>
                <c:pt idx="36">
                  <c:v>0.7216666666666667</c:v>
                </c:pt>
                <c:pt idx="37">
                  <c:v>0.7216666666666667</c:v>
                </c:pt>
                <c:pt idx="38">
                  <c:v>0.7216666666666667</c:v>
                </c:pt>
                <c:pt idx="39">
                  <c:v>0.7216666666666667</c:v>
                </c:pt>
              </c:numCache>
            </c:numRef>
          </c:yVal>
          <c:smooth val="1"/>
        </c:ser>
        <c:axId val="63463829"/>
        <c:axId val="34303550"/>
      </c:scatterChart>
      <c:scatterChart>
        <c:scatterStyle val="lineMarker"/>
        <c:varyColors val="0"/>
        <c:ser>
          <c:idx val="0"/>
          <c:order val="0"/>
          <c:tx>
            <c:v>Общий балл учащегося (%)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Класс!$C$16:$C$55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Класс!$AA$16:$AA$55</c:f>
              <c:numCache>
                <c:ptCount val="40"/>
                <c:pt idx="0">
                  <c:v>0.9583333333333334</c:v>
                </c:pt>
                <c:pt idx="1">
                  <c:v>0.875</c:v>
                </c:pt>
                <c:pt idx="2">
                  <c:v>0.75</c:v>
                </c:pt>
                <c:pt idx="3">
                  <c:v>0.7083333333333334</c:v>
                </c:pt>
                <c:pt idx="4">
                  <c:v>0.7083333333333334</c:v>
                </c:pt>
                <c:pt idx="5">
                  <c:v>0.8333333333333334</c:v>
                </c:pt>
                <c:pt idx="6">
                  <c:v>0.75</c:v>
                </c:pt>
                <c:pt idx="7">
                  <c:v>0.7083333333333334</c:v>
                </c:pt>
                <c:pt idx="8">
                  <c:v>0.875</c:v>
                </c:pt>
                <c:pt idx="9">
                  <c:v>0</c:v>
                </c:pt>
                <c:pt idx="10">
                  <c:v>0.5416666666666666</c:v>
                </c:pt>
                <c:pt idx="11">
                  <c:v>0.7916666666666666</c:v>
                </c:pt>
                <c:pt idx="12">
                  <c:v>0.75</c:v>
                </c:pt>
                <c:pt idx="13">
                  <c:v>0.9166666666666666</c:v>
                </c:pt>
                <c:pt idx="14">
                  <c:v>0.6666666666666666</c:v>
                </c:pt>
                <c:pt idx="15">
                  <c:v>0.5</c:v>
                </c:pt>
                <c:pt idx="16">
                  <c:v>0.5</c:v>
                </c:pt>
                <c:pt idx="17">
                  <c:v>0.5833333333333334</c:v>
                </c:pt>
                <c:pt idx="18">
                  <c:v>0.7083333333333334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0.625</c:v>
                </c:pt>
                <c:pt idx="22">
                  <c:v>0.75</c:v>
                </c:pt>
                <c:pt idx="23">
                  <c:v>0</c:v>
                </c:pt>
                <c:pt idx="24">
                  <c:v>0.5</c:v>
                </c:pt>
                <c:pt idx="25">
                  <c:v>0.75</c:v>
                </c:pt>
                <c:pt idx="26">
                  <c:v>0</c:v>
                </c:pt>
                <c:pt idx="27">
                  <c:v>0.5833333333333334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3463829"/>
        <c:axId val="34303550"/>
      </c:scatte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учащегося по журналу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Успешность выполнения работы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25"/>
          <c:y val="0.93575"/>
          <c:w val="0.391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123825</xdr:rowOff>
    </xdr:from>
    <xdr:to>
      <xdr:col>10</xdr:col>
      <xdr:colOff>400050</xdr:colOff>
      <xdr:row>30</xdr:row>
      <xdr:rowOff>123825</xdr:rowOff>
    </xdr:to>
    <xdr:graphicFrame>
      <xdr:nvGraphicFramePr>
        <xdr:cNvPr id="1" name="Диаграмма 1"/>
        <xdr:cNvGraphicFramePr/>
      </xdr:nvGraphicFramePr>
      <xdr:xfrm>
        <a:off x="171450" y="904875"/>
        <a:ext cx="10363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123825</xdr:rowOff>
    </xdr:from>
    <xdr:to>
      <xdr:col>10</xdr:col>
      <xdr:colOff>400050</xdr:colOff>
      <xdr:row>30</xdr:row>
      <xdr:rowOff>123825</xdr:rowOff>
    </xdr:to>
    <xdr:graphicFrame>
      <xdr:nvGraphicFramePr>
        <xdr:cNvPr id="1" name="Диаграмма 1"/>
        <xdr:cNvGraphicFramePr/>
      </xdr:nvGraphicFramePr>
      <xdr:xfrm>
        <a:off x="171450" y="895350"/>
        <a:ext cx="10363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123825</xdr:rowOff>
    </xdr:from>
    <xdr:to>
      <xdr:col>10</xdr:col>
      <xdr:colOff>400050</xdr:colOff>
      <xdr:row>30</xdr:row>
      <xdr:rowOff>123825</xdr:rowOff>
    </xdr:to>
    <xdr:graphicFrame>
      <xdr:nvGraphicFramePr>
        <xdr:cNvPr id="1" name="Диаграмма 1"/>
        <xdr:cNvGraphicFramePr/>
      </xdr:nvGraphicFramePr>
      <xdr:xfrm>
        <a:off x="171450" y="933450"/>
        <a:ext cx="10363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123825</xdr:rowOff>
    </xdr:from>
    <xdr:to>
      <xdr:col>10</xdr:col>
      <xdr:colOff>400050</xdr:colOff>
      <xdr:row>30</xdr:row>
      <xdr:rowOff>123825</xdr:rowOff>
    </xdr:to>
    <xdr:graphicFrame>
      <xdr:nvGraphicFramePr>
        <xdr:cNvPr id="1" name="Диаграмма 1"/>
        <xdr:cNvGraphicFramePr/>
      </xdr:nvGraphicFramePr>
      <xdr:xfrm>
        <a:off x="171450" y="952500"/>
        <a:ext cx="10363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85725</xdr:rowOff>
    </xdr:from>
    <xdr:to>
      <xdr:col>9</xdr:col>
      <xdr:colOff>361950</xdr:colOff>
      <xdr:row>31</xdr:row>
      <xdr:rowOff>133350</xdr:rowOff>
    </xdr:to>
    <xdr:graphicFrame>
      <xdr:nvGraphicFramePr>
        <xdr:cNvPr id="1" name="Диаграмма 1"/>
        <xdr:cNvGraphicFramePr/>
      </xdr:nvGraphicFramePr>
      <xdr:xfrm>
        <a:off x="66675" y="2628900"/>
        <a:ext cx="105918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Normal="110" workbookViewId="0" topLeftCell="A2">
      <selection activeCell="C40" sqref="C40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30.00390625" style="1" customWidth="1"/>
    <col min="4" max="4" width="26.625" style="1" customWidth="1"/>
    <col min="5" max="7" width="13.75390625" style="1" customWidth="1"/>
    <col min="8" max="8" width="17.00390625" style="1" customWidth="1"/>
    <col min="9" max="9" width="13.75390625" style="1" customWidth="1"/>
    <col min="10" max="16384" width="9.125" style="1" customWidth="1"/>
  </cols>
  <sheetData>
    <row r="1" spans="1:9" s="3" customFormat="1" ht="30.75" customHeight="1">
      <c r="A1" s="126"/>
      <c r="B1" s="126"/>
      <c r="C1" s="126"/>
      <c r="D1" s="127"/>
      <c r="E1" s="126"/>
      <c r="F1" s="127" t="s">
        <v>9</v>
      </c>
      <c r="G1" s="148" t="s">
        <v>282</v>
      </c>
      <c r="H1" s="127" t="s">
        <v>10</v>
      </c>
      <c r="I1" s="148" t="s">
        <v>283</v>
      </c>
    </row>
    <row r="2" spans="1:9" ht="12.75">
      <c r="A2" s="109"/>
      <c r="B2" s="128"/>
      <c r="C2" s="129"/>
      <c r="D2" s="129"/>
      <c r="E2" s="129"/>
      <c r="F2" s="129"/>
      <c r="G2" s="129"/>
      <c r="H2" s="129"/>
      <c r="I2" s="129"/>
    </row>
    <row r="3" spans="1:9" s="2" customFormat="1" ht="30" customHeight="1">
      <c r="A3" s="188" t="s">
        <v>263</v>
      </c>
      <c r="B3" s="189"/>
      <c r="C3" s="190"/>
      <c r="D3" s="191" t="s">
        <v>297</v>
      </c>
      <c r="E3" s="192"/>
      <c r="F3" s="192"/>
      <c r="G3" s="192"/>
      <c r="H3" s="192"/>
      <c r="I3" s="193"/>
    </row>
    <row r="4" spans="1:9" ht="12.75" customHeight="1">
      <c r="A4" s="109"/>
      <c r="B4" s="130"/>
      <c r="C4" s="130"/>
      <c r="D4" s="130"/>
      <c r="E4" s="130"/>
      <c r="F4" s="130"/>
      <c r="G4" s="130"/>
      <c r="H4" s="130"/>
      <c r="I4" s="130"/>
    </row>
    <row r="5" spans="1:9" ht="18" hidden="1">
      <c r="A5" s="131">
        <v>4</v>
      </c>
      <c r="B5" s="131" t="s">
        <v>47</v>
      </c>
      <c r="C5" s="132"/>
      <c r="D5" s="132"/>
      <c r="E5" s="133"/>
      <c r="F5" s="129"/>
      <c r="G5" s="129"/>
      <c r="H5" s="129"/>
      <c r="I5" s="129"/>
    </row>
    <row r="6" spans="1:9" ht="15.75">
      <c r="A6" s="186" t="s">
        <v>93</v>
      </c>
      <c r="B6" s="187"/>
      <c r="C6" s="187"/>
      <c r="D6" s="187"/>
      <c r="E6" s="187"/>
      <c r="F6" s="187"/>
      <c r="G6" s="187"/>
      <c r="H6" s="187"/>
      <c r="I6" s="187"/>
    </row>
    <row r="7" spans="1:9" ht="15.75">
      <c r="A7" s="134" t="s">
        <v>4</v>
      </c>
      <c r="B7" s="135" t="s">
        <v>5</v>
      </c>
      <c r="C7" s="134" t="s">
        <v>6</v>
      </c>
      <c r="D7" s="134"/>
      <c r="E7" s="134" t="s">
        <v>7</v>
      </c>
      <c r="F7" s="136" t="s">
        <v>12</v>
      </c>
      <c r="G7" s="137" t="s">
        <v>13</v>
      </c>
      <c r="H7" s="138" t="s">
        <v>8</v>
      </c>
      <c r="I7" s="138" t="s">
        <v>38</v>
      </c>
    </row>
    <row r="8" spans="1:9" ht="12.75" customHeight="1">
      <c r="A8" s="212" t="s">
        <v>2</v>
      </c>
      <c r="B8" s="194" t="s">
        <v>20</v>
      </c>
      <c r="C8" s="197" t="s">
        <v>3</v>
      </c>
      <c r="D8" s="172"/>
      <c r="E8" s="198" t="s">
        <v>14</v>
      </c>
      <c r="F8" s="201" t="s">
        <v>11</v>
      </c>
      <c r="G8" s="202"/>
      <c r="H8" s="198" t="s">
        <v>281</v>
      </c>
      <c r="I8" s="209" t="s">
        <v>46</v>
      </c>
    </row>
    <row r="9" spans="1:9" ht="12.75" customHeight="1">
      <c r="A9" s="212"/>
      <c r="B9" s="195"/>
      <c r="C9" s="197"/>
      <c r="D9" s="173"/>
      <c r="E9" s="199"/>
      <c r="F9" s="203"/>
      <c r="G9" s="204"/>
      <c r="H9" s="207"/>
      <c r="I9" s="210"/>
    </row>
    <row r="10" spans="1:9" ht="12.75">
      <c r="A10" s="212"/>
      <c r="B10" s="195"/>
      <c r="C10" s="197"/>
      <c r="D10" s="174" t="s">
        <v>39</v>
      </c>
      <c r="E10" s="199"/>
      <c r="F10" s="203"/>
      <c r="G10" s="204"/>
      <c r="H10" s="207"/>
      <c r="I10" s="210"/>
    </row>
    <row r="11" spans="1:9" ht="27" customHeight="1">
      <c r="A11" s="212"/>
      <c r="B11" s="196"/>
      <c r="C11" s="197"/>
      <c r="D11" s="175"/>
      <c r="E11" s="200"/>
      <c r="F11" s="205"/>
      <c r="G11" s="206"/>
      <c r="H11" s="208"/>
      <c r="I11" s="211"/>
    </row>
    <row r="12" spans="1:9" ht="12.75">
      <c r="A12" s="139">
        <v>1</v>
      </c>
      <c r="B12" s="140">
        <v>1</v>
      </c>
      <c r="C12" s="141"/>
      <c r="D12" s="142">
        <f>IF(AND($G$1&lt;&gt;"",$I$1&lt;&gt;"",B12&lt;&gt;"",C12&lt;&gt;""),CONCATENATE($G$1,"-",$I$1,"-",TEXT(B12,"00")),"")</f>
      </c>
      <c r="E12" s="143">
        <v>1</v>
      </c>
      <c r="F12" s="144" t="s">
        <v>286</v>
      </c>
      <c r="G12" s="145" t="s">
        <v>286</v>
      </c>
      <c r="H12" s="145" t="s">
        <v>294</v>
      </c>
      <c r="I12" s="146">
        <v>4</v>
      </c>
    </row>
    <row r="13" spans="1:9" ht="12.75">
      <c r="A13" s="139">
        <v>2</v>
      </c>
      <c r="B13" s="140">
        <v>2</v>
      </c>
      <c r="C13" s="141"/>
      <c r="D13" s="142">
        <f aca="true" t="shared" si="0" ref="D13:D51">IF(AND($G$1&lt;&gt;"",$I$1&lt;&gt;"",B13&lt;&gt;"",C13&lt;&gt;""),CONCATENATE($G$1,"-",$I$1,"-",TEXT(B13,"00")),"")</f>
      </c>
      <c r="E13" s="143">
        <v>1</v>
      </c>
      <c r="F13" s="144" t="s">
        <v>287</v>
      </c>
      <c r="G13" s="144" t="s">
        <v>285</v>
      </c>
      <c r="H13" s="147" t="s">
        <v>295</v>
      </c>
      <c r="I13" s="146">
        <v>4</v>
      </c>
    </row>
    <row r="14" spans="1:9" ht="12.75">
      <c r="A14" s="139">
        <v>3</v>
      </c>
      <c r="B14" s="140">
        <v>3</v>
      </c>
      <c r="C14" s="141"/>
      <c r="D14" s="142">
        <f t="shared" si="0"/>
      </c>
      <c r="E14" s="143">
        <v>2</v>
      </c>
      <c r="F14" s="144" t="s">
        <v>285</v>
      </c>
      <c r="G14" s="144" t="s">
        <v>286</v>
      </c>
      <c r="H14" s="147" t="s">
        <v>295</v>
      </c>
      <c r="I14" s="146">
        <v>4</v>
      </c>
    </row>
    <row r="15" spans="1:9" ht="12.75">
      <c r="A15" s="139">
        <v>4</v>
      </c>
      <c r="B15" s="140">
        <v>4</v>
      </c>
      <c r="C15" s="141"/>
      <c r="D15" s="142">
        <f t="shared" si="0"/>
      </c>
      <c r="E15" s="143">
        <v>2</v>
      </c>
      <c r="F15" s="144" t="s">
        <v>288</v>
      </c>
      <c r="G15" s="144" t="s">
        <v>286</v>
      </c>
      <c r="H15" s="147" t="s">
        <v>295</v>
      </c>
      <c r="I15" s="146">
        <v>3</v>
      </c>
    </row>
    <row r="16" spans="1:9" ht="12.75">
      <c r="A16" s="139">
        <v>5</v>
      </c>
      <c r="B16" s="140">
        <v>5</v>
      </c>
      <c r="C16" s="141"/>
      <c r="D16" s="142">
        <f t="shared" si="0"/>
      </c>
      <c r="E16" s="143">
        <v>1</v>
      </c>
      <c r="F16" s="144" t="s">
        <v>289</v>
      </c>
      <c r="G16" s="144" t="s">
        <v>286</v>
      </c>
      <c r="H16" s="147" t="s">
        <v>295</v>
      </c>
      <c r="I16" s="146">
        <v>3</v>
      </c>
    </row>
    <row r="17" spans="1:9" ht="12.75">
      <c r="A17" s="139">
        <v>6</v>
      </c>
      <c r="B17" s="140">
        <v>6</v>
      </c>
      <c r="C17" s="141"/>
      <c r="D17" s="142">
        <f t="shared" si="0"/>
      </c>
      <c r="E17" s="143">
        <v>1</v>
      </c>
      <c r="F17" s="144" t="s">
        <v>288</v>
      </c>
      <c r="G17" s="144" t="s">
        <v>286</v>
      </c>
      <c r="H17" s="147" t="s">
        <v>294</v>
      </c>
      <c r="I17" s="146">
        <v>3</v>
      </c>
    </row>
    <row r="18" spans="1:9" ht="12.75">
      <c r="A18" s="139">
        <v>7</v>
      </c>
      <c r="B18" s="140">
        <v>7</v>
      </c>
      <c r="C18" s="141"/>
      <c r="D18" s="142">
        <f t="shared" si="0"/>
      </c>
      <c r="E18" s="143">
        <v>1</v>
      </c>
      <c r="F18" s="144" t="s">
        <v>287</v>
      </c>
      <c r="G18" s="144" t="s">
        <v>286</v>
      </c>
      <c r="H18" s="147" t="s">
        <v>295</v>
      </c>
      <c r="I18" s="146">
        <v>1</v>
      </c>
    </row>
    <row r="19" spans="1:9" ht="12.75">
      <c r="A19" s="139">
        <v>8</v>
      </c>
      <c r="B19" s="140">
        <v>8</v>
      </c>
      <c r="C19" s="141"/>
      <c r="D19" s="142">
        <f t="shared" si="0"/>
      </c>
      <c r="E19" s="143">
        <v>2</v>
      </c>
      <c r="F19" s="144" t="s">
        <v>288</v>
      </c>
      <c r="G19" s="144" t="s">
        <v>286</v>
      </c>
      <c r="H19" s="147" t="s">
        <v>296</v>
      </c>
      <c r="I19" s="146">
        <v>3</v>
      </c>
    </row>
    <row r="20" spans="1:9" ht="12.75">
      <c r="A20" s="139">
        <v>9</v>
      </c>
      <c r="B20" s="140">
        <v>9</v>
      </c>
      <c r="C20" s="141"/>
      <c r="D20" s="142">
        <f t="shared" si="0"/>
      </c>
      <c r="E20" s="143">
        <v>1</v>
      </c>
      <c r="F20" s="144" t="s">
        <v>288</v>
      </c>
      <c r="G20" s="144" t="s">
        <v>285</v>
      </c>
      <c r="H20" s="147" t="s">
        <v>295</v>
      </c>
      <c r="I20" s="146">
        <v>1</v>
      </c>
    </row>
    <row r="21" spans="1:9" ht="12.75">
      <c r="A21" s="139">
        <v>10</v>
      </c>
      <c r="B21" s="140">
        <v>10</v>
      </c>
      <c r="C21" s="141"/>
      <c r="D21" s="142">
        <f t="shared" si="0"/>
      </c>
      <c r="E21" s="143">
        <v>1</v>
      </c>
      <c r="F21" s="144" t="s">
        <v>284</v>
      </c>
      <c r="G21" s="144" t="s">
        <v>284</v>
      </c>
      <c r="H21" s="147" t="s">
        <v>295</v>
      </c>
      <c r="I21" s="146">
        <v>0</v>
      </c>
    </row>
    <row r="22" spans="1:9" ht="12.75">
      <c r="A22" s="139">
        <v>11</v>
      </c>
      <c r="B22" s="140">
        <v>11</v>
      </c>
      <c r="C22" s="141"/>
      <c r="D22" s="142">
        <f t="shared" si="0"/>
      </c>
      <c r="E22" s="143">
        <v>1</v>
      </c>
      <c r="F22" s="144" t="s">
        <v>290</v>
      </c>
      <c r="G22" s="144" t="s">
        <v>286</v>
      </c>
      <c r="H22" s="147" t="s">
        <v>295</v>
      </c>
      <c r="I22" s="146">
        <v>4</v>
      </c>
    </row>
    <row r="23" spans="1:9" ht="12.75">
      <c r="A23" s="139">
        <v>12</v>
      </c>
      <c r="B23" s="140">
        <v>12</v>
      </c>
      <c r="C23" s="141"/>
      <c r="D23" s="142">
        <f t="shared" si="0"/>
      </c>
      <c r="E23" s="143">
        <v>2</v>
      </c>
      <c r="F23" s="144" t="s">
        <v>288</v>
      </c>
      <c r="G23" s="144" t="s">
        <v>286</v>
      </c>
      <c r="H23" s="147" t="s">
        <v>294</v>
      </c>
      <c r="I23" s="146">
        <v>3</v>
      </c>
    </row>
    <row r="24" spans="1:9" ht="12.75">
      <c r="A24" s="139">
        <v>13</v>
      </c>
      <c r="B24" s="140">
        <v>13</v>
      </c>
      <c r="C24" s="141"/>
      <c r="D24" s="142">
        <f t="shared" si="0"/>
      </c>
      <c r="E24" s="143">
        <v>1</v>
      </c>
      <c r="F24" s="144" t="s">
        <v>289</v>
      </c>
      <c r="G24" s="144" t="s">
        <v>286</v>
      </c>
      <c r="H24" s="147" t="s">
        <v>294</v>
      </c>
      <c r="I24" s="146">
        <v>1</v>
      </c>
    </row>
    <row r="25" spans="1:9" ht="12.75">
      <c r="A25" s="139">
        <v>14</v>
      </c>
      <c r="B25" s="140">
        <v>14</v>
      </c>
      <c r="C25" s="141"/>
      <c r="D25" s="142">
        <f t="shared" si="0"/>
      </c>
      <c r="E25" s="143">
        <v>2</v>
      </c>
      <c r="F25" s="144" t="s">
        <v>287</v>
      </c>
      <c r="G25" s="144" t="s">
        <v>285</v>
      </c>
      <c r="H25" s="147" t="s">
        <v>295</v>
      </c>
      <c r="I25" s="146">
        <v>3</v>
      </c>
    </row>
    <row r="26" spans="1:9" ht="12.75">
      <c r="A26" s="139">
        <v>15</v>
      </c>
      <c r="B26" s="140">
        <v>15</v>
      </c>
      <c r="C26" s="141"/>
      <c r="D26" s="142">
        <f t="shared" si="0"/>
      </c>
      <c r="E26" s="143">
        <v>2</v>
      </c>
      <c r="F26" s="144" t="s">
        <v>289</v>
      </c>
      <c r="G26" s="144" t="s">
        <v>286</v>
      </c>
      <c r="H26" s="147" t="s">
        <v>294</v>
      </c>
      <c r="I26" s="146">
        <v>2</v>
      </c>
    </row>
    <row r="27" spans="1:9" ht="12.75">
      <c r="A27" s="139">
        <v>16</v>
      </c>
      <c r="B27" s="140">
        <v>16</v>
      </c>
      <c r="C27" s="141"/>
      <c r="D27" s="142">
        <f t="shared" si="0"/>
      </c>
      <c r="E27" s="143">
        <v>2</v>
      </c>
      <c r="F27" s="144" t="s">
        <v>284</v>
      </c>
      <c r="G27" s="144" t="s">
        <v>286</v>
      </c>
      <c r="H27" s="147" t="s">
        <v>295</v>
      </c>
      <c r="I27" s="146">
        <v>4</v>
      </c>
    </row>
    <row r="28" spans="1:9" ht="12.75">
      <c r="A28" s="139">
        <v>17</v>
      </c>
      <c r="B28" s="140">
        <v>17</v>
      </c>
      <c r="C28" s="141"/>
      <c r="D28" s="142">
        <f t="shared" si="0"/>
      </c>
      <c r="E28" s="143">
        <v>2</v>
      </c>
      <c r="F28" s="144" t="s">
        <v>289</v>
      </c>
      <c r="G28" s="144" t="s">
        <v>286</v>
      </c>
      <c r="H28" s="147" t="s">
        <v>295</v>
      </c>
      <c r="I28" s="146">
        <v>2</v>
      </c>
    </row>
    <row r="29" spans="1:9" ht="12.75">
      <c r="A29" s="139">
        <v>18</v>
      </c>
      <c r="B29" s="140">
        <v>18</v>
      </c>
      <c r="C29" s="141"/>
      <c r="D29" s="142">
        <f t="shared" si="0"/>
      </c>
      <c r="E29" s="143">
        <v>2</v>
      </c>
      <c r="F29" s="144" t="s">
        <v>290</v>
      </c>
      <c r="G29" s="144" t="s">
        <v>286</v>
      </c>
      <c r="H29" s="147" t="s">
        <v>295</v>
      </c>
      <c r="I29" s="146">
        <v>2</v>
      </c>
    </row>
    <row r="30" spans="1:9" ht="12.75">
      <c r="A30" s="139">
        <v>19</v>
      </c>
      <c r="B30" s="140">
        <v>19</v>
      </c>
      <c r="C30" s="141"/>
      <c r="D30" s="142">
        <f t="shared" si="0"/>
      </c>
      <c r="E30" s="143">
        <v>2</v>
      </c>
      <c r="F30" s="144" t="s">
        <v>289</v>
      </c>
      <c r="G30" s="144" t="s">
        <v>286</v>
      </c>
      <c r="H30" s="147" t="s">
        <v>295</v>
      </c>
      <c r="I30" s="146">
        <v>2</v>
      </c>
    </row>
    <row r="31" spans="1:9" ht="12.75">
      <c r="A31" s="139">
        <v>20</v>
      </c>
      <c r="B31" s="140">
        <v>20</v>
      </c>
      <c r="C31" s="141"/>
      <c r="D31" s="142">
        <f t="shared" si="0"/>
      </c>
      <c r="E31" s="143">
        <v>1</v>
      </c>
      <c r="F31" s="144" t="s">
        <v>291</v>
      </c>
      <c r="G31" s="144" t="s">
        <v>286</v>
      </c>
      <c r="H31" s="147" t="s">
        <v>295</v>
      </c>
      <c r="I31" s="146">
        <v>4</v>
      </c>
    </row>
    <row r="32" spans="1:9" ht="12.75">
      <c r="A32" s="139">
        <v>21</v>
      </c>
      <c r="B32" s="140">
        <v>21</v>
      </c>
      <c r="C32" s="141"/>
      <c r="D32" s="142">
        <f t="shared" si="0"/>
      </c>
      <c r="E32" s="143">
        <v>1</v>
      </c>
      <c r="F32" s="144" t="s">
        <v>284</v>
      </c>
      <c r="G32" s="144" t="s">
        <v>284</v>
      </c>
      <c r="H32" s="147" t="s">
        <v>294</v>
      </c>
      <c r="I32" s="146">
        <v>1</v>
      </c>
    </row>
    <row r="33" spans="1:9" ht="12.75">
      <c r="A33" s="139">
        <v>22</v>
      </c>
      <c r="B33" s="140">
        <v>22</v>
      </c>
      <c r="C33" s="141"/>
      <c r="D33" s="142">
        <f t="shared" si="0"/>
      </c>
      <c r="E33" s="143">
        <v>2</v>
      </c>
      <c r="F33" s="144" t="s">
        <v>292</v>
      </c>
      <c r="G33" s="144" t="s">
        <v>286</v>
      </c>
      <c r="H33" s="147" t="s">
        <v>294</v>
      </c>
      <c r="I33" s="146">
        <v>4</v>
      </c>
    </row>
    <row r="34" spans="1:9" ht="12.75">
      <c r="A34" s="139">
        <v>23</v>
      </c>
      <c r="B34" s="141">
        <v>23</v>
      </c>
      <c r="C34" s="141"/>
      <c r="D34" s="142">
        <f t="shared" si="0"/>
      </c>
      <c r="E34" s="143">
        <v>2</v>
      </c>
      <c r="F34" s="144" t="s">
        <v>285</v>
      </c>
      <c r="G34" s="144" t="s">
        <v>284</v>
      </c>
      <c r="H34" s="147" t="s">
        <v>295</v>
      </c>
      <c r="I34" s="146">
        <v>1</v>
      </c>
    </row>
    <row r="35" spans="1:9" ht="12.75">
      <c r="A35" s="139">
        <v>24</v>
      </c>
      <c r="B35" s="141">
        <v>24</v>
      </c>
      <c r="C35" s="141"/>
      <c r="D35" s="142">
        <f t="shared" si="0"/>
      </c>
      <c r="E35" s="143">
        <v>1</v>
      </c>
      <c r="F35" s="144" t="s">
        <v>293</v>
      </c>
      <c r="G35" s="144" t="s">
        <v>285</v>
      </c>
      <c r="H35" s="147" t="s">
        <v>296</v>
      </c>
      <c r="I35" s="146">
        <v>0</v>
      </c>
    </row>
    <row r="36" spans="1:9" ht="12.75">
      <c r="A36" s="139">
        <v>25</v>
      </c>
      <c r="B36" s="141">
        <v>25</v>
      </c>
      <c r="C36" s="141"/>
      <c r="D36" s="142">
        <f t="shared" si="0"/>
      </c>
      <c r="E36" s="143">
        <v>2</v>
      </c>
      <c r="F36" s="144" t="s">
        <v>289</v>
      </c>
      <c r="G36" s="144" t="s">
        <v>286</v>
      </c>
      <c r="H36" s="147" t="s">
        <v>294</v>
      </c>
      <c r="I36" s="146">
        <v>2</v>
      </c>
    </row>
    <row r="37" spans="1:9" ht="12.75">
      <c r="A37" s="139">
        <v>26</v>
      </c>
      <c r="B37" s="141">
        <v>26</v>
      </c>
      <c r="C37" s="141"/>
      <c r="D37" s="142">
        <f t="shared" si="0"/>
      </c>
      <c r="E37" s="143">
        <v>1</v>
      </c>
      <c r="F37" s="144" t="s">
        <v>291</v>
      </c>
      <c r="G37" s="144" t="s">
        <v>286</v>
      </c>
      <c r="H37" s="147" t="s">
        <v>295</v>
      </c>
      <c r="I37" s="146">
        <v>1</v>
      </c>
    </row>
    <row r="38" spans="1:9" ht="12.75">
      <c r="A38" s="139">
        <v>27</v>
      </c>
      <c r="B38" s="141">
        <v>27</v>
      </c>
      <c r="C38" s="141"/>
      <c r="D38" s="142">
        <f t="shared" si="0"/>
      </c>
      <c r="E38" s="143">
        <v>1</v>
      </c>
      <c r="F38" s="144" t="s">
        <v>292</v>
      </c>
      <c r="G38" s="144" t="s">
        <v>286</v>
      </c>
      <c r="H38" s="147" t="s">
        <v>295</v>
      </c>
      <c r="I38" s="146">
        <v>0</v>
      </c>
    </row>
    <row r="39" spans="1:9" ht="12.75">
      <c r="A39" s="139">
        <v>28</v>
      </c>
      <c r="B39" s="141">
        <v>28</v>
      </c>
      <c r="C39" s="141"/>
      <c r="D39" s="142">
        <f t="shared" si="0"/>
      </c>
      <c r="E39" s="143">
        <v>1</v>
      </c>
      <c r="F39" s="144" t="s">
        <v>293</v>
      </c>
      <c r="G39" s="144" t="s">
        <v>286</v>
      </c>
      <c r="H39" s="147" t="s">
        <v>295</v>
      </c>
      <c r="I39" s="146">
        <v>1</v>
      </c>
    </row>
    <row r="40" spans="1:9" ht="12.75">
      <c r="A40" s="139">
        <v>29</v>
      </c>
      <c r="B40" s="141"/>
      <c r="C40" s="141"/>
      <c r="D40" s="142">
        <f t="shared" si="0"/>
      </c>
      <c r="E40" s="143"/>
      <c r="F40" s="144"/>
      <c r="G40" s="144"/>
      <c r="H40" s="147"/>
      <c r="I40" s="146"/>
    </row>
    <row r="41" spans="1:9" ht="12.75">
      <c r="A41" s="139">
        <v>30</v>
      </c>
      <c r="B41" s="141"/>
      <c r="C41" s="141"/>
      <c r="D41" s="142">
        <f t="shared" si="0"/>
      </c>
      <c r="E41" s="143"/>
      <c r="F41" s="144"/>
      <c r="G41" s="144"/>
      <c r="H41" s="147"/>
      <c r="I41" s="146"/>
    </row>
    <row r="42" spans="1:9" ht="12.75">
      <c r="A42" s="139">
        <v>31</v>
      </c>
      <c r="B42" s="141"/>
      <c r="C42" s="141"/>
      <c r="D42" s="142">
        <f t="shared" si="0"/>
      </c>
      <c r="E42" s="143"/>
      <c r="F42" s="144"/>
      <c r="G42" s="144"/>
      <c r="H42" s="147"/>
      <c r="I42" s="146"/>
    </row>
    <row r="43" spans="1:9" ht="12.75">
      <c r="A43" s="139">
        <v>32</v>
      </c>
      <c r="B43" s="141"/>
      <c r="C43" s="141"/>
      <c r="D43" s="142">
        <f t="shared" si="0"/>
      </c>
      <c r="E43" s="143"/>
      <c r="F43" s="144"/>
      <c r="G43" s="144"/>
      <c r="H43" s="147"/>
      <c r="I43" s="146"/>
    </row>
    <row r="44" spans="1:9" ht="12.75">
      <c r="A44" s="139">
        <v>33</v>
      </c>
      <c r="B44" s="141"/>
      <c r="C44" s="141"/>
      <c r="D44" s="142">
        <f t="shared" si="0"/>
      </c>
      <c r="E44" s="143"/>
      <c r="F44" s="144"/>
      <c r="G44" s="144"/>
      <c r="H44" s="147"/>
      <c r="I44" s="146"/>
    </row>
    <row r="45" spans="1:9" ht="12.75">
      <c r="A45" s="139">
        <v>34</v>
      </c>
      <c r="B45" s="141"/>
      <c r="C45" s="141"/>
      <c r="D45" s="142">
        <f t="shared" si="0"/>
      </c>
      <c r="E45" s="143"/>
      <c r="F45" s="144"/>
      <c r="G45" s="144"/>
      <c r="H45" s="147"/>
      <c r="I45" s="146"/>
    </row>
    <row r="46" spans="1:9" ht="12.75">
      <c r="A46" s="139">
        <v>35</v>
      </c>
      <c r="B46" s="141"/>
      <c r="C46" s="141"/>
      <c r="D46" s="142">
        <f t="shared" si="0"/>
      </c>
      <c r="E46" s="143"/>
      <c r="F46" s="144"/>
      <c r="G46" s="144"/>
      <c r="H46" s="147"/>
      <c r="I46" s="146"/>
    </row>
    <row r="47" spans="1:9" ht="12.75">
      <c r="A47" s="139">
        <v>36</v>
      </c>
      <c r="B47" s="141"/>
      <c r="C47" s="141"/>
      <c r="D47" s="142">
        <f t="shared" si="0"/>
      </c>
      <c r="E47" s="143"/>
      <c r="F47" s="144"/>
      <c r="G47" s="144"/>
      <c r="H47" s="147"/>
      <c r="I47" s="146"/>
    </row>
    <row r="48" spans="1:9" ht="12.75">
      <c r="A48" s="139">
        <v>37</v>
      </c>
      <c r="B48" s="141"/>
      <c r="C48" s="141"/>
      <c r="D48" s="142">
        <f t="shared" si="0"/>
      </c>
      <c r="E48" s="143"/>
      <c r="F48" s="144"/>
      <c r="G48" s="144"/>
      <c r="H48" s="147"/>
      <c r="I48" s="146"/>
    </row>
    <row r="49" spans="1:9" ht="12.75">
      <c r="A49" s="139">
        <v>38</v>
      </c>
      <c r="B49" s="141"/>
      <c r="C49" s="141"/>
      <c r="D49" s="142">
        <f t="shared" si="0"/>
      </c>
      <c r="E49" s="143"/>
      <c r="F49" s="144"/>
      <c r="G49" s="144"/>
      <c r="H49" s="147"/>
      <c r="I49" s="146"/>
    </row>
    <row r="50" spans="1:9" ht="12.75">
      <c r="A50" s="139">
        <v>39</v>
      </c>
      <c r="B50" s="141"/>
      <c r="C50" s="141"/>
      <c r="D50" s="142">
        <f t="shared" si="0"/>
      </c>
      <c r="E50" s="143"/>
      <c r="F50" s="144"/>
      <c r="G50" s="144"/>
      <c r="H50" s="147"/>
      <c r="I50" s="146"/>
    </row>
    <row r="51" spans="1:9" ht="12.75">
      <c r="A51" s="139">
        <v>40</v>
      </c>
      <c r="B51" s="141"/>
      <c r="C51" s="141"/>
      <c r="D51" s="142">
        <f t="shared" si="0"/>
      </c>
      <c r="E51" s="143"/>
      <c r="F51" s="144"/>
      <c r="G51" s="144"/>
      <c r="H51" s="147"/>
      <c r="I51" s="146"/>
    </row>
    <row r="53" ht="15.75">
      <c r="A53" s="10"/>
    </row>
  </sheetData>
  <sheetProtection password="C455" sheet="1" objects="1" scenarios="1" selectLockedCells="1"/>
  <protectedRanges>
    <protectedRange sqref="G1 I1 D3 B12:C51 E12:I51" name="Диапазон1"/>
  </protectedRanges>
  <mergeCells count="10">
    <mergeCell ref="A6:I6"/>
    <mergeCell ref="A3:C3"/>
    <mergeCell ref="D3:I3"/>
    <mergeCell ref="B8:B11"/>
    <mergeCell ref="C8:C11"/>
    <mergeCell ref="E8:E11"/>
    <mergeCell ref="F8:G11"/>
    <mergeCell ref="H8:H11"/>
    <mergeCell ref="I8:I11"/>
    <mergeCell ref="A8:A11"/>
  </mergeCells>
  <conditionalFormatting sqref="G1 I1 D3:I3">
    <cfRule type="expression" priority="1" dxfId="4" stopIfTrue="1">
      <formula>ISBLANK(D1)</formula>
    </cfRule>
  </conditionalFormatting>
  <conditionalFormatting sqref="B12:C51 E12:I51">
    <cfRule type="expression" priority="8" dxfId="4" stopIfTrue="1">
      <formula>AND(OR(COUNTA($B12:$C12)&lt;&gt;0,COUNTA($E12:$I12)&lt;&gt;0),ISBLANK(B12))</formula>
    </cfRule>
  </conditionalFormatting>
  <dataValidations count="12">
    <dataValidation type="whole" allowBlank="1" showInputMessage="1" showErrorMessage="1" promptTitle="Пол" prompt="1-Ж&#10;2-М" sqref="E12:E51">
      <formula1>1</formula1>
      <formula2>2</formula2>
    </dataValidation>
    <dataValidation type="list" allowBlank="1" showInputMessage="1" showErrorMessage="1" promptTitle="Месяц рождения" prompt="Выберите месяц из списка" sqref="F12:F51">
      <formula1>"01,02,03,04,05,06,07,08,09,10,11,12"</formula1>
    </dataValidation>
    <dataValidation allowBlank="1" showInputMessage="1" showErrorMessage="1" promptTitle="Фамилия, Имя учащегося" prompt=" " sqref="C12:C51"/>
    <dataValidation allowBlank="1" showErrorMessage="1" promptTitle="Код региона" prompt=" " sqref="E1"/>
    <dataValidation type="textLength" allowBlank="1" showInputMessage="1" showErrorMessage="1" promptTitle="Код школы" prompt=" " sqref="G1">
      <formula1>0</formula1>
      <formula2>6</formula2>
    </dataValidation>
    <dataValidation type="whole" allowBlank="1" showInputMessage="1" showErrorMessage="1" promptTitle="Анкета учителя" prompt="1 - анкета для учителя заполнена&#10;0 - анкета для учителя не заполнена" sqref="E5">
      <formula1>0</formula1>
      <formula2>1</formula2>
    </dataValidation>
    <dataValidation type="whole" allowBlank="1" showInputMessage="1" showErrorMessage="1" promptTitle="Номер по журналу" prompt=" " sqref="B12:B51">
      <formula1>1</formula1>
      <formula2>99</formula2>
    </dataValidation>
    <dataValidation type="whole" allowBlank="1" showInputMessage="1" showErrorMessage="1" promptTitle="Выполнение работы" prompt="Введите номер варианта, если учащийся выполнял работу (1 - 4).&#10;Введите 0, если учащийся не выполнял работу (не принимал участия)&#10;" sqref="I12:I51">
      <formula1>0</formula1>
      <formula2>4</formula2>
    </dataValidation>
    <dataValidation allowBlank="1" showInputMessage="1" showErrorMessage="1" promptTitle="Код учащегося" prompt="Данное поле заполняется автоматически" sqref="D12:D51"/>
    <dataValidation type="list" allowBlank="1" showInputMessage="1" showErrorMessage="1" promptTitle="Год рождения" prompt="Выберите год рождения из списка" sqref="G12:G51">
      <formula1>"95,96,97,98,99,00,01,02,03,04"</formula1>
    </dataValidation>
    <dataValidation type="list" allowBlank="1" showDropDown="1" showInputMessage="1" showErrorMessage="1" promptTitle="Отметка по математике" prompt="Укажите предполагаемую годовую отметку ученика за 4 класс по математике." errorTitle="Неправильное заполнение поля" error="Значением поля является оценка или &quot;0&quot;, если ученик не аттестован." sqref="H12:H51">
      <formula1>"2,3,4,5"</formula1>
    </dataValidation>
    <dataValidation type="textLength" allowBlank="1" showInputMessage="1" showErrorMessage="1" promptTitle="Код класса" prompt=" " sqref="I1">
      <formula1>0</formula1>
      <formula2>4</formula2>
    </dataValidation>
  </dataValidations>
  <printOptions/>
  <pageMargins left="0.75" right="0.75" top="0.65625" bottom="1" header="0.5" footer="0.5"/>
  <pageSetup fitToHeight="1" fitToWidth="1" horizontalDpi="600" verticalDpi="600" orientation="portrait" paperSize="9" scale="63" r:id="rId1"/>
  <headerFooter alignWithMargins="0">
    <oddHeader>&amp;CКГБУ "Региональный центр оценки качества образования"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</sheetPr>
  <dimension ref="A1:K29"/>
  <sheetViews>
    <sheetView view="pageLayout" workbookViewId="0" topLeftCell="A4">
      <selection activeCell="G2" sqref="G2:I2"/>
    </sheetView>
  </sheetViews>
  <sheetFormatPr defaultColWidth="58.625" defaultRowHeight="12.75"/>
  <cols>
    <col min="1" max="1" width="7.625" style="53" customWidth="1"/>
    <col min="2" max="2" width="22.625" style="53" customWidth="1"/>
    <col min="3" max="3" width="50.75390625" style="53" customWidth="1"/>
    <col min="4" max="4" width="6.25390625" style="53" customWidth="1"/>
    <col min="5" max="5" width="7.875" style="53" customWidth="1"/>
    <col min="6" max="6" width="6.625" style="53" customWidth="1"/>
    <col min="7" max="7" width="8.375" style="53" customWidth="1"/>
    <col min="8" max="8" width="6.625" style="53" customWidth="1"/>
    <col min="9" max="9" width="9.25390625" style="53" customWidth="1"/>
    <col min="10" max="10" width="7.00390625" style="53" customWidth="1"/>
    <col min="11" max="11" width="7.125" style="63" customWidth="1"/>
    <col min="12" max="254" width="9.125" style="53" customWidth="1"/>
    <col min="255" max="255" width="5.625" style="53" customWidth="1"/>
    <col min="256" max="16384" width="58.625" style="53" customWidth="1"/>
  </cols>
  <sheetData>
    <row r="1" spans="1:1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ht="28.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85" t="str">
        <f>'СПИСОК КЛАССА'!I1</f>
        <v>0405</v>
      </c>
    </row>
    <row r="3" spans="1:9" ht="15.75">
      <c r="A3" s="268" t="s">
        <v>110</v>
      </c>
      <c r="B3" s="268"/>
      <c r="C3" s="268"/>
      <c r="D3" s="268"/>
      <c r="E3" s="268"/>
      <c r="F3" s="268"/>
      <c r="G3" s="268"/>
      <c r="H3" s="268"/>
      <c r="I3" s="268"/>
    </row>
    <row r="4" spans="1:11" ht="49.5" customHeight="1">
      <c r="A4" s="278" t="s">
        <v>102</v>
      </c>
      <c r="B4" s="278" t="s">
        <v>107</v>
      </c>
      <c r="C4" s="278" t="s">
        <v>108</v>
      </c>
      <c r="D4" s="281" t="s">
        <v>97</v>
      </c>
      <c r="E4" s="281" t="s">
        <v>103</v>
      </c>
      <c r="F4" s="278" t="s">
        <v>98</v>
      </c>
      <c r="G4" s="278"/>
      <c r="H4" s="278" t="s">
        <v>99</v>
      </c>
      <c r="I4" s="278"/>
      <c r="J4" s="278" t="s">
        <v>109</v>
      </c>
      <c r="K4" s="278"/>
    </row>
    <row r="5" spans="1:11" ht="28.5" customHeight="1">
      <c r="A5" s="278"/>
      <c r="B5" s="278"/>
      <c r="C5" s="278"/>
      <c r="D5" s="281"/>
      <c r="E5" s="281"/>
      <c r="F5" s="158" t="s">
        <v>100</v>
      </c>
      <c r="G5" s="158" t="s">
        <v>101</v>
      </c>
      <c r="H5" s="158" t="s">
        <v>100</v>
      </c>
      <c r="I5" s="158" t="s">
        <v>101</v>
      </c>
      <c r="J5" s="158" t="s">
        <v>100</v>
      </c>
      <c r="K5" s="158" t="s">
        <v>101</v>
      </c>
    </row>
    <row r="6" spans="1:11" ht="38.25">
      <c r="A6" s="54">
        <v>1</v>
      </c>
      <c r="B6" s="55" t="s">
        <v>151</v>
      </c>
      <c r="C6" s="55" t="s">
        <v>165</v>
      </c>
      <c r="D6" s="54" t="s">
        <v>235</v>
      </c>
      <c r="E6" s="54" t="s">
        <v>236</v>
      </c>
      <c r="F6" s="54">
        <f>Вариант2!F13</f>
        <v>5</v>
      </c>
      <c r="G6" s="56">
        <f>F6/Вариант2!A$15</f>
        <v>1</v>
      </c>
      <c r="H6" s="54">
        <f>Вариант2!F14</f>
        <v>0</v>
      </c>
      <c r="I6" s="56">
        <f>H6/Вариант2!A$15</f>
        <v>0</v>
      </c>
      <c r="J6" s="54">
        <f>Вариант2!F15</f>
        <v>0</v>
      </c>
      <c r="K6" s="56">
        <f>J6/Вариант2!A$15</f>
        <v>0</v>
      </c>
    </row>
    <row r="7" spans="1:11" ht="38.25">
      <c r="A7" s="54">
        <v>2</v>
      </c>
      <c r="B7" s="55" t="s">
        <v>152</v>
      </c>
      <c r="C7" s="55" t="s">
        <v>166</v>
      </c>
      <c r="D7" s="54" t="s">
        <v>235</v>
      </c>
      <c r="E7" s="54" t="s">
        <v>236</v>
      </c>
      <c r="F7" s="54">
        <f>Вариант2!G13</f>
        <v>5</v>
      </c>
      <c r="G7" s="56">
        <f>F7/Вариант2!A$15</f>
        <v>1</v>
      </c>
      <c r="H7" s="54">
        <f>Вариант2!G14</f>
        <v>0</v>
      </c>
      <c r="I7" s="56">
        <f>H7/Вариант2!A$15</f>
        <v>0</v>
      </c>
      <c r="J7" s="54">
        <f>Вариант2!G15</f>
        <v>0</v>
      </c>
      <c r="K7" s="56">
        <f>J7/Вариант2!A$15</f>
        <v>0</v>
      </c>
    </row>
    <row r="8" spans="1:11" ht="25.5">
      <c r="A8" s="54">
        <v>3</v>
      </c>
      <c r="B8" s="55" t="s">
        <v>115</v>
      </c>
      <c r="C8" s="55" t="s">
        <v>133</v>
      </c>
      <c r="D8" s="54" t="s">
        <v>235</v>
      </c>
      <c r="E8" s="54" t="s">
        <v>236</v>
      </c>
      <c r="F8" s="54">
        <f>Вариант2!H13</f>
        <v>3</v>
      </c>
      <c r="G8" s="56">
        <f>F8/Вариант2!A$15</f>
        <v>0.6</v>
      </c>
      <c r="H8" s="54">
        <f>Вариант2!H14</f>
        <v>2</v>
      </c>
      <c r="I8" s="56">
        <f>H8/Вариант2!A$15</f>
        <v>0.4</v>
      </c>
      <c r="J8" s="54">
        <f>Вариант2!H15</f>
        <v>0</v>
      </c>
      <c r="K8" s="56">
        <f>J8/Вариант2!A$15</f>
        <v>0</v>
      </c>
    </row>
    <row r="9" spans="1:11" ht="23.25" customHeight="1">
      <c r="A9" s="266">
        <v>4</v>
      </c>
      <c r="B9" s="271" t="s">
        <v>153</v>
      </c>
      <c r="C9" s="271" t="s">
        <v>167</v>
      </c>
      <c r="D9" s="266" t="s">
        <v>237</v>
      </c>
      <c r="E9" s="54" t="s">
        <v>241</v>
      </c>
      <c r="F9" s="54">
        <f>Вариант2!I12</f>
        <v>0</v>
      </c>
      <c r="G9" s="56">
        <f>F9/Вариант2!A$15</f>
        <v>0</v>
      </c>
      <c r="H9" s="266">
        <f>Вариант2!I14</f>
        <v>1</v>
      </c>
      <c r="I9" s="269">
        <f>H9/Вариант2!A$15</f>
        <v>0.2</v>
      </c>
      <c r="J9" s="266">
        <f>Вариант2!I15</f>
        <v>0</v>
      </c>
      <c r="K9" s="269">
        <f>J9/Вариант2!A$15</f>
        <v>0</v>
      </c>
    </row>
    <row r="10" spans="1:11" ht="24.75" customHeight="1">
      <c r="A10" s="267"/>
      <c r="B10" s="272"/>
      <c r="C10" s="272"/>
      <c r="D10" s="267"/>
      <c r="E10" s="59" t="s">
        <v>239</v>
      </c>
      <c r="F10" s="54">
        <f>Вариант2!I13</f>
        <v>4</v>
      </c>
      <c r="G10" s="56">
        <f>F10/Вариант2!A$15</f>
        <v>0.8</v>
      </c>
      <c r="H10" s="267"/>
      <c r="I10" s="270"/>
      <c r="J10" s="267"/>
      <c r="K10" s="270"/>
    </row>
    <row r="11" spans="1:11" ht="38.25">
      <c r="A11" s="54">
        <v>5</v>
      </c>
      <c r="B11" s="55" t="s">
        <v>116</v>
      </c>
      <c r="C11" s="55" t="s">
        <v>168</v>
      </c>
      <c r="D11" s="54" t="s">
        <v>235</v>
      </c>
      <c r="E11" s="54" t="s">
        <v>239</v>
      </c>
      <c r="F11" s="54">
        <f>Вариант2!J13</f>
        <v>5</v>
      </c>
      <c r="G11" s="56">
        <f>F11/Вариант2!A$15</f>
        <v>1</v>
      </c>
      <c r="H11" s="54">
        <f>Вариант2!J14</f>
        <v>0</v>
      </c>
      <c r="I11" s="56">
        <f>H11/Вариант2!A$15</f>
        <v>0</v>
      </c>
      <c r="J11" s="54">
        <f>Вариант2!J15</f>
        <v>0</v>
      </c>
      <c r="K11" s="56">
        <f>J11/Вариант2!A$15</f>
        <v>0</v>
      </c>
    </row>
    <row r="12" spans="1:11" ht="38.25">
      <c r="A12" s="54">
        <v>6</v>
      </c>
      <c r="B12" s="55" t="s">
        <v>154</v>
      </c>
      <c r="C12" s="55" t="s">
        <v>169</v>
      </c>
      <c r="D12" s="54" t="s">
        <v>235</v>
      </c>
      <c r="E12" s="54" t="s">
        <v>239</v>
      </c>
      <c r="F12" s="54">
        <f>Вариант2!K13</f>
        <v>5</v>
      </c>
      <c r="G12" s="56">
        <f>F12/Вариант2!A$15</f>
        <v>1</v>
      </c>
      <c r="H12" s="54">
        <f>Вариант2!K14</f>
        <v>0</v>
      </c>
      <c r="I12" s="56">
        <f>H12/Вариант2!A$15</f>
        <v>0</v>
      </c>
      <c r="J12" s="54">
        <f>Вариант2!K15</f>
        <v>0</v>
      </c>
      <c r="K12" s="56">
        <f>J12/Вариант2!A$15</f>
        <v>0</v>
      </c>
    </row>
    <row r="13" spans="1:11" ht="25.5">
      <c r="A13" s="54">
        <v>7</v>
      </c>
      <c r="B13" s="55" t="s">
        <v>155</v>
      </c>
      <c r="C13" s="55" t="s">
        <v>170</v>
      </c>
      <c r="D13" s="54" t="s">
        <v>235</v>
      </c>
      <c r="E13" s="54" t="s">
        <v>239</v>
      </c>
      <c r="F13" s="54">
        <f>Вариант2!L13</f>
        <v>3</v>
      </c>
      <c r="G13" s="56">
        <f>F13/Вариант2!A$15</f>
        <v>0.6</v>
      </c>
      <c r="H13" s="54">
        <f>Вариант2!L14</f>
        <v>2</v>
      </c>
      <c r="I13" s="56">
        <f>H13/Вариант2!A$15</f>
        <v>0.4</v>
      </c>
      <c r="J13" s="54">
        <f>Вариант2!L15</f>
        <v>0</v>
      </c>
      <c r="K13" s="56">
        <f>J13/Вариант2!A$15</f>
        <v>0</v>
      </c>
    </row>
    <row r="14" spans="1:11" ht="38.25">
      <c r="A14" s="54">
        <v>8</v>
      </c>
      <c r="B14" s="55" t="s">
        <v>156</v>
      </c>
      <c r="C14" s="55" t="s">
        <v>171</v>
      </c>
      <c r="D14" s="54" t="s">
        <v>235</v>
      </c>
      <c r="E14" s="54" t="s">
        <v>239</v>
      </c>
      <c r="F14" s="54">
        <f>Вариант2!M13</f>
        <v>2</v>
      </c>
      <c r="G14" s="56">
        <f>F14/Вариант2!A$15</f>
        <v>0.4</v>
      </c>
      <c r="H14" s="54">
        <f>Вариант2!M14</f>
        <v>3</v>
      </c>
      <c r="I14" s="56">
        <f>H14/Вариант2!A$15</f>
        <v>0.6</v>
      </c>
      <c r="J14" s="54">
        <f>Вариант2!M15</f>
        <v>0</v>
      </c>
      <c r="K14" s="56">
        <f>J14/Вариант2!A$15</f>
        <v>0</v>
      </c>
    </row>
    <row r="15" spans="1:11" ht="25.5">
      <c r="A15" s="54">
        <v>9</v>
      </c>
      <c r="B15" s="55" t="s">
        <v>157</v>
      </c>
      <c r="C15" s="55" t="s">
        <v>172</v>
      </c>
      <c r="D15" s="54" t="s">
        <v>237</v>
      </c>
      <c r="E15" s="54" t="s">
        <v>239</v>
      </c>
      <c r="F15" s="54">
        <f>Вариант2!N13</f>
        <v>0</v>
      </c>
      <c r="G15" s="56">
        <f>F15/Вариант2!A$15</f>
        <v>0</v>
      </c>
      <c r="H15" s="54">
        <f>Вариант2!N14</f>
        <v>5</v>
      </c>
      <c r="I15" s="56">
        <f>H15/Вариант2!A$15</f>
        <v>1</v>
      </c>
      <c r="J15" s="54">
        <f>Вариант2!N15</f>
        <v>0</v>
      </c>
      <c r="K15" s="56">
        <f>J15/Вариант2!A$15</f>
        <v>0</v>
      </c>
    </row>
    <row r="16" spans="1:11" ht="25.5">
      <c r="A16" s="54">
        <v>10</v>
      </c>
      <c r="B16" s="55" t="s">
        <v>158</v>
      </c>
      <c r="C16" s="55" t="s">
        <v>173</v>
      </c>
      <c r="D16" s="54" t="s">
        <v>235</v>
      </c>
      <c r="E16" s="54" t="s">
        <v>239</v>
      </c>
      <c r="F16" s="54">
        <f>Вариант2!O13</f>
        <v>5</v>
      </c>
      <c r="G16" s="56">
        <f>F16/Вариант2!A$15</f>
        <v>1</v>
      </c>
      <c r="H16" s="54">
        <f>Вариант2!O14</f>
        <v>0</v>
      </c>
      <c r="I16" s="56">
        <f>H16/Вариант2!A$15</f>
        <v>0</v>
      </c>
      <c r="J16" s="54">
        <f>Вариант2!O15</f>
        <v>0</v>
      </c>
      <c r="K16" s="56">
        <f>J16/Вариант2!A$15</f>
        <v>0</v>
      </c>
    </row>
    <row r="17" spans="1:11" ht="38.25">
      <c r="A17" s="54">
        <v>11</v>
      </c>
      <c r="B17" s="55" t="s">
        <v>159</v>
      </c>
      <c r="C17" s="55" t="s">
        <v>174</v>
      </c>
      <c r="D17" s="54" t="s">
        <v>235</v>
      </c>
      <c r="E17" s="54" t="s">
        <v>239</v>
      </c>
      <c r="F17" s="54">
        <f>Вариант2!P13</f>
        <v>1</v>
      </c>
      <c r="G17" s="56">
        <f>F17/Вариант2!A$15</f>
        <v>0.2</v>
      </c>
      <c r="H17" s="54">
        <f>Вариант2!P14</f>
        <v>4</v>
      </c>
      <c r="I17" s="56">
        <f>H17/Вариант2!A$15</f>
        <v>0.8</v>
      </c>
      <c r="J17" s="54">
        <f>Вариант2!P15</f>
        <v>0</v>
      </c>
      <c r="K17" s="56">
        <f>J17/Вариант2!A$15</f>
        <v>0</v>
      </c>
    </row>
    <row r="18" spans="1:11" ht="25.5">
      <c r="A18" s="54">
        <v>12</v>
      </c>
      <c r="B18" s="55" t="s">
        <v>160</v>
      </c>
      <c r="C18" s="55" t="s">
        <v>175</v>
      </c>
      <c r="D18" s="54" t="s">
        <v>235</v>
      </c>
      <c r="E18" s="54" t="s">
        <v>239</v>
      </c>
      <c r="F18" s="54">
        <f>Вариант2!Q13</f>
        <v>4</v>
      </c>
      <c r="G18" s="56">
        <f>F18/Вариант2!A$15</f>
        <v>0.8</v>
      </c>
      <c r="H18" s="54">
        <f>Вариант2!Q14</f>
        <v>1</v>
      </c>
      <c r="I18" s="56">
        <f>H18/Вариант2!A$15</f>
        <v>0.2</v>
      </c>
      <c r="J18" s="54">
        <f>Вариант2!Q15</f>
        <v>0</v>
      </c>
      <c r="K18" s="56">
        <f>J18/Вариант2!A$15</f>
        <v>0</v>
      </c>
    </row>
    <row r="19" spans="1:11" ht="25.5">
      <c r="A19" s="54">
        <v>13</v>
      </c>
      <c r="B19" s="55" t="s">
        <v>160</v>
      </c>
      <c r="C19" s="55" t="s">
        <v>176</v>
      </c>
      <c r="D19" s="54" t="s">
        <v>235</v>
      </c>
      <c r="E19" s="54" t="s">
        <v>239</v>
      </c>
      <c r="F19" s="54">
        <f>Вариант2!R13</f>
        <v>2</v>
      </c>
      <c r="G19" s="56">
        <f>F19/Вариант2!A$15</f>
        <v>0.4</v>
      </c>
      <c r="H19" s="54">
        <f>Вариант2!R14</f>
        <v>3</v>
      </c>
      <c r="I19" s="56">
        <f>H19/Вариант2!A$15</f>
        <v>0.6</v>
      </c>
      <c r="J19" s="54">
        <f>Вариант2!R15</f>
        <v>0</v>
      </c>
      <c r="K19" s="56">
        <f>J19/Вариант2!A$15</f>
        <v>0</v>
      </c>
    </row>
    <row r="20" spans="1:11" ht="25.5">
      <c r="A20" s="54">
        <v>14</v>
      </c>
      <c r="B20" s="55" t="s">
        <v>160</v>
      </c>
      <c r="C20" s="55" t="s">
        <v>177</v>
      </c>
      <c r="D20" s="54" t="s">
        <v>235</v>
      </c>
      <c r="E20" s="54" t="s">
        <v>239</v>
      </c>
      <c r="F20" s="54">
        <f>Вариант2!S13</f>
        <v>4</v>
      </c>
      <c r="G20" s="56">
        <f>F20/Вариант2!A$15</f>
        <v>0.8</v>
      </c>
      <c r="H20" s="54">
        <f>Вариант2!S14</f>
        <v>1</v>
      </c>
      <c r="I20" s="56">
        <f>H20/Вариант2!A$15</f>
        <v>0.2</v>
      </c>
      <c r="J20" s="54">
        <f>Вариант2!S15</f>
        <v>0</v>
      </c>
      <c r="K20" s="56">
        <f>J20/Вариант2!A$15</f>
        <v>0</v>
      </c>
    </row>
    <row r="21" spans="1:11" ht="49.5" customHeight="1">
      <c r="A21" s="54">
        <v>15</v>
      </c>
      <c r="B21" s="55" t="s">
        <v>161</v>
      </c>
      <c r="C21" s="55" t="s">
        <v>178</v>
      </c>
      <c r="D21" s="54" t="s">
        <v>235</v>
      </c>
      <c r="E21" s="54" t="s">
        <v>239</v>
      </c>
      <c r="F21" s="54">
        <f>Вариант2!T13</f>
        <v>5</v>
      </c>
      <c r="G21" s="56">
        <f>F21/Вариант2!A$15</f>
        <v>1</v>
      </c>
      <c r="H21" s="54">
        <f>Вариант2!T14</f>
        <v>0</v>
      </c>
      <c r="I21" s="56">
        <f>H21/Вариант2!A$15</f>
        <v>0</v>
      </c>
      <c r="J21" s="54">
        <f>Вариант2!T15</f>
        <v>0</v>
      </c>
      <c r="K21" s="56">
        <f>J21/Вариант2!A$15</f>
        <v>0</v>
      </c>
    </row>
    <row r="22" spans="1:11" ht="25.5">
      <c r="A22" s="54">
        <v>16</v>
      </c>
      <c r="B22" s="55" t="s">
        <v>162</v>
      </c>
      <c r="C22" s="55" t="s">
        <v>179</v>
      </c>
      <c r="D22" s="54" t="s">
        <v>237</v>
      </c>
      <c r="E22" s="54" t="s">
        <v>239</v>
      </c>
      <c r="F22" s="54">
        <f>Вариант2!U13</f>
        <v>2</v>
      </c>
      <c r="G22" s="56">
        <f>F22/Вариант2!A$15</f>
        <v>0.4</v>
      </c>
      <c r="H22" s="54">
        <f>Вариант2!U14</f>
        <v>3</v>
      </c>
      <c r="I22" s="56">
        <f>H22/Вариант2!A$15</f>
        <v>0.6</v>
      </c>
      <c r="J22" s="54">
        <f>Вариант2!U15</f>
        <v>0</v>
      </c>
      <c r="K22" s="56">
        <f>J22/Вариант2!A$15</f>
        <v>0</v>
      </c>
    </row>
    <row r="23" spans="1:11" ht="23.25" customHeight="1">
      <c r="A23" s="266">
        <v>17</v>
      </c>
      <c r="B23" s="271" t="s">
        <v>160</v>
      </c>
      <c r="C23" s="271" t="s">
        <v>180</v>
      </c>
      <c r="D23" s="266" t="s">
        <v>237</v>
      </c>
      <c r="E23" s="54" t="s">
        <v>240</v>
      </c>
      <c r="F23" s="54">
        <f>Вариант2!V12</f>
        <v>0</v>
      </c>
      <c r="G23" s="56">
        <f>F23/Вариант2!A$15</f>
        <v>0</v>
      </c>
      <c r="H23" s="266">
        <f>Вариант2!V14</f>
        <v>1</v>
      </c>
      <c r="I23" s="269">
        <f>H23/Вариант2!A$15</f>
        <v>0.2</v>
      </c>
      <c r="J23" s="266">
        <f>Вариант2!V15</f>
        <v>0</v>
      </c>
      <c r="K23" s="269">
        <f>J23/Вариант2!A$15</f>
        <v>0</v>
      </c>
    </row>
    <row r="24" spans="1:11" ht="21" customHeight="1">
      <c r="A24" s="267"/>
      <c r="B24" s="272"/>
      <c r="C24" s="272"/>
      <c r="D24" s="267"/>
      <c r="E24" s="60" t="s">
        <v>236</v>
      </c>
      <c r="F24" s="54">
        <f>Вариант2!V13</f>
        <v>4</v>
      </c>
      <c r="G24" s="56">
        <f>F24/Вариант2!A$15</f>
        <v>0.8</v>
      </c>
      <c r="H24" s="267"/>
      <c r="I24" s="270"/>
      <c r="J24" s="267"/>
      <c r="K24" s="270"/>
    </row>
    <row r="25" spans="1:11" ht="45" customHeight="1">
      <c r="A25" s="161">
        <v>18</v>
      </c>
      <c r="B25" s="69" t="s">
        <v>163</v>
      </c>
      <c r="C25" s="69" t="s">
        <v>181</v>
      </c>
      <c r="D25" s="85" t="s">
        <v>235</v>
      </c>
      <c r="E25" s="86" t="s">
        <v>239</v>
      </c>
      <c r="F25" s="85">
        <f>Вариант2!W13</f>
        <v>3</v>
      </c>
      <c r="G25" s="87">
        <f>F25/Вариант2!A$15</f>
        <v>0.6</v>
      </c>
      <c r="H25" s="85">
        <f>Вариант2!W14</f>
        <v>2</v>
      </c>
      <c r="I25" s="87">
        <f>H25/Вариант2!A$15</f>
        <v>0.4</v>
      </c>
      <c r="J25" s="85">
        <f>Вариант2!W15</f>
        <v>0</v>
      </c>
      <c r="K25" s="87">
        <f>J25/Вариант2!A$15</f>
        <v>0</v>
      </c>
    </row>
    <row r="26" spans="1:11" ht="21.75" customHeight="1">
      <c r="A26" s="266">
        <v>19</v>
      </c>
      <c r="B26" s="271" t="s">
        <v>164</v>
      </c>
      <c r="C26" s="271" t="s">
        <v>182</v>
      </c>
      <c r="D26" s="266" t="s">
        <v>237</v>
      </c>
      <c r="E26" s="54" t="s">
        <v>240</v>
      </c>
      <c r="F26" s="54">
        <f>Вариант2!X12</f>
        <v>4</v>
      </c>
      <c r="G26" s="56">
        <f>F26/Вариант2!A$15</f>
        <v>0.8</v>
      </c>
      <c r="H26" s="266">
        <f>Вариант2!X14</f>
        <v>0</v>
      </c>
      <c r="I26" s="269">
        <f>H26/Вариант2!A$15</f>
        <v>0</v>
      </c>
      <c r="J26" s="266">
        <f>Вариант2!X15</f>
        <v>0</v>
      </c>
      <c r="K26" s="269">
        <f>J26/Вариант2!A$15</f>
        <v>0</v>
      </c>
    </row>
    <row r="27" spans="1:11" ht="19.5" customHeight="1">
      <c r="A27" s="267"/>
      <c r="B27" s="272"/>
      <c r="C27" s="272"/>
      <c r="D27" s="267"/>
      <c r="E27" s="60" t="s">
        <v>236</v>
      </c>
      <c r="F27" s="54">
        <f>Вариант2!X13</f>
        <v>1</v>
      </c>
      <c r="G27" s="56">
        <f>F27/Вариант2!A$15</f>
        <v>0.2</v>
      </c>
      <c r="H27" s="267"/>
      <c r="I27" s="270"/>
      <c r="J27" s="267"/>
      <c r="K27" s="270"/>
    </row>
    <row r="28" spans="1:11" ht="20.25" customHeight="1">
      <c r="A28" s="266">
        <v>20</v>
      </c>
      <c r="B28" s="271" t="s">
        <v>163</v>
      </c>
      <c r="C28" s="271" t="s">
        <v>183</v>
      </c>
      <c r="D28" s="266" t="s">
        <v>237</v>
      </c>
      <c r="E28" s="54" t="s">
        <v>240</v>
      </c>
      <c r="F28" s="54">
        <f>Вариант2!Y12</f>
        <v>0</v>
      </c>
      <c r="G28" s="56">
        <f>F28/Вариант2!A$15</f>
        <v>0</v>
      </c>
      <c r="H28" s="266">
        <f>Вариант2!Y14</f>
        <v>5</v>
      </c>
      <c r="I28" s="269">
        <f>H28/Вариант2!A$15</f>
        <v>1</v>
      </c>
      <c r="J28" s="266">
        <f>Вариант2!Y14</f>
        <v>5</v>
      </c>
      <c r="K28" s="269">
        <f>J28/Вариант2!A$15</f>
        <v>1</v>
      </c>
    </row>
    <row r="29" spans="1:11" ht="21" customHeight="1">
      <c r="A29" s="267"/>
      <c r="B29" s="272"/>
      <c r="C29" s="272"/>
      <c r="D29" s="267"/>
      <c r="E29" s="60" t="s">
        <v>236</v>
      </c>
      <c r="F29" s="54">
        <f>Вариант2!Y13</f>
        <v>0</v>
      </c>
      <c r="G29" s="56">
        <f>F29/Вариант2!A$15</f>
        <v>0</v>
      </c>
      <c r="H29" s="267"/>
      <c r="I29" s="270"/>
      <c r="J29" s="267"/>
      <c r="K29" s="270"/>
    </row>
  </sheetData>
  <sheetProtection password="C455" sheet="1" objects="1" scenarios="1" selectLockedCells="1" selectUnlockedCells="1"/>
  <mergeCells count="44">
    <mergeCell ref="H26:H27"/>
    <mergeCell ref="I26:I27"/>
    <mergeCell ref="J26:J27"/>
    <mergeCell ref="K26:K27"/>
    <mergeCell ref="H28:H29"/>
    <mergeCell ref="I28:I29"/>
    <mergeCell ref="J28:J29"/>
    <mergeCell ref="K28:K29"/>
    <mergeCell ref="A28:A29"/>
    <mergeCell ref="B28:B29"/>
    <mergeCell ref="C28:C29"/>
    <mergeCell ref="D28:D29"/>
    <mergeCell ref="A26:A27"/>
    <mergeCell ref="B26:B27"/>
    <mergeCell ref="C26:C27"/>
    <mergeCell ref="D26:D27"/>
    <mergeCell ref="A1:K1"/>
    <mergeCell ref="B2:F2"/>
    <mergeCell ref="G2:H2"/>
    <mergeCell ref="A3:I3"/>
    <mergeCell ref="A4:A5"/>
    <mergeCell ref="B4:B5"/>
    <mergeCell ref="C4:C5"/>
    <mergeCell ref="D4:D5"/>
    <mergeCell ref="E4:E5"/>
    <mergeCell ref="F4:G4"/>
    <mergeCell ref="B9:B10"/>
    <mergeCell ref="A9:A10"/>
    <mergeCell ref="J9:J10"/>
    <mergeCell ref="K9:K10"/>
    <mergeCell ref="H9:H10"/>
    <mergeCell ref="I9:I10"/>
    <mergeCell ref="H4:I4"/>
    <mergeCell ref="J4:K4"/>
    <mergeCell ref="J23:J24"/>
    <mergeCell ref="K23:K24"/>
    <mergeCell ref="D9:D10"/>
    <mergeCell ref="C9:C10"/>
    <mergeCell ref="A23:A24"/>
    <mergeCell ref="B23:B24"/>
    <mergeCell ref="C23:C24"/>
    <mergeCell ref="D23:D24"/>
    <mergeCell ref="H23:H24"/>
    <mergeCell ref="I23:I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1:K29"/>
  <sheetViews>
    <sheetView view="pageLayout" workbookViewId="0" topLeftCell="A7">
      <selection activeCell="B2" sqref="B2:F2"/>
    </sheetView>
  </sheetViews>
  <sheetFormatPr defaultColWidth="58.625" defaultRowHeight="12.75"/>
  <cols>
    <col min="1" max="1" width="7.625" style="53" customWidth="1"/>
    <col min="2" max="2" width="22.625" style="53" customWidth="1"/>
    <col min="3" max="3" width="50.75390625" style="53" customWidth="1"/>
    <col min="4" max="4" width="6.25390625" style="53" customWidth="1"/>
    <col min="5" max="5" width="7.875" style="53" customWidth="1"/>
    <col min="6" max="6" width="6.625" style="53" customWidth="1"/>
    <col min="7" max="7" width="8.375" style="53" customWidth="1"/>
    <col min="8" max="8" width="6.625" style="53" customWidth="1"/>
    <col min="9" max="9" width="9.25390625" style="53" customWidth="1"/>
    <col min="10" max="10" width="7.00390625" style="63" customWidth="1"/>
    <col min="11" max="11" width="7.125" style="65" customWidth="1"/>
    <col min="12" max="254" width="9.125" style="53" customWidth="1"/>
    <col min="255" max="255" width="5.625" style="53" customWidth="1"/>
    <col min="256" max="16384" width="58.625" style="53" customWidth="1"/>
  </cols>
  <sheetData>
    <row r="1" spans="1:11" ht="15.75">
      <c r="A1" s="280" t="s">
        <v>249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ht="29.2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85" t="str">
        <f>'СПИСОК КЛАССА'!I1</f>
        <v>0405</v>
      </c>
    </row>
    <row r="3" spans="1:9" ht="15.75">
      <c r="A3" s="268" t="s">
        <v>111</v>
      </c>
      <c r="B3" s="268"/>
      <c r="C3" s="268"/>
      <c r="D3" s="268"/>
      <c r="E3" s="268"/>
      <c r="F3" s="268"/>
      <c r="G3" s="268"/>
      <c r="H3" s="268"/>
      <c r="I3" s="268"/>
    </row>
    <row r="4" spans="1:11" ht="52.5" customHeight="1">
      <c r="A4" s="278" t="s">
        <v>102</v>
      </c>
      <c r="B4" s="278" t="s">
        <v>107</v>
      </c>
      <c r="C4" s="278" t="s">
        <v>108</v>
      </c>
      <c r="D4" s="281" t="s">
        <v>97</v>
      </c>
      <c r="E4" s="281" t="s">
        <v>103</v>
      </c>
      <c r="F4" s="278" t="s">
        <v>98</v>
      </c>
      <c r="G4" s="278"/>
      <c r="H4" s="278" t="s">
        <v>99</v>
      </c>
      <c r="I4" s="278"/>
      <c r="J4" s="278" t="s">
        <v>109</v>
      </c>
      <c r="K4" s="278"/>
    </row>
    <row r="5" spans="1:11" ht="28.5" customHeight="1">
      <c r="A5" s="278"/>
      <c r="B5" s="278"/>
      <c r="C5" s="278"/>
      <c r="D5" s="281"/>
      <c r="E5" s="281"/>
      <c r="F5" s="158" t="s">
        <v>100</v>
      </c>
      <c r="G5" s="158" t="s">
        <v>101</v>
      </c>
      <c r="H5" s="158" t="s">
        <v>100</v>
      </c>
      <c r="I5" s="158" t="s">
        <v>101</v>
      </c>
      <c r="J5" s="158" t="s">
        <v>100</v>
      </c>
      <c r="K5" s="160" t="s">
        <v>101</v>
      </c>
    </row>
    <row r="6" spans="1:11" ht="12.75">
      <c r="A6" s="54">
        <v>1</v>
      </c>
      <c r="B6" s="55" t="s">
        <v>184</v>
      </c>
      <c r="C6" s="55" t="s">
        <v>196</v>
      </c>
      <c r="D6" s="54" t="s">
        <v>235</v>
      </c>
      <c r="E6" s="54" t="s">
        <v>236</v>
      </c>
      <c r="F6" s="54">
        <f>Вариант3!F13</f>
        <v>6</v>
      </c>
      <c r="G6" s="56">
        <f>F6/Вариант3!A$15</f>
        <v>1</v>
      </c>
      <c r="H6" s="54">
        <f>Вариант3!F14</f>
        <v>0</v>
      </c>
      <c r="I6" s="56">
        <f>H6/Вариант3!A$15</f>
        <v>0</v>
      </c>
      <c r="J6" s="91">
        <f>Вариант3!F15</f>
        <v>0</v>
      </c>
      <c r="K6" s="93">
        <f>J6/Вариант3!A$15</f>
        <v>0</v>
      </c>
    </row>
    <row r="7" spans="1:11" ht="25.5">
      <c r="A7" s="54">
        <v>2</v>
      </c>
      <c r="B7" s="55" t="s">
        <v>116</v>
      </c>
      <c r="C7" s="55" t="s">
        <v>197</v>
      </c>
      <c r="D7" s="54" t="s">
        <v>235</v>
      </c>
      <c r="E7" s="54" t="s">
        <v>236</v>
      </c>
      <c r="F7" s="54">
        <f>Вариант3!G13</f>
        <v>5</v>
      </c>
      <c r="G7" s="56">
        <f>F7/Вариант3!A$15</f>
        <v>0.8333333333333334</v>
      </c>
      <c r="H7" s="54">
        <f>Вариант3!G14</f>
        <v>1</v>
      </c>
      <c r="I7" s="56">
        <f>H7/Вариант3!A$15</f>
        <v>0.16666666666666666</v>
      </c>
      <c r="J7" s="91">
        <f>Вариант3!G15</f>
        <v>0</v>
      </c>
      <c r="K7" s="94">
        <f>J7/Вариант3!A$15</f>
        <v>0</v>
      </c>
    </row>
    <row r="8" spans="1:11" ht="18" customHeight="1">
      <c r="A8" s="54">
        <v>3</v>
      </c>
      <c r="B8" s="55" t="s">
        <v>185</v>
      </c>
      <c r="C8" s="55" t="s">
        <v>198</v>
      </c>
      <c r="D8" s="54" t="s">
        <v>235</v>
      </c>
      <c r="E8" s="54" t="s">
        <v>236</v>
      </c>
      <c r="F8" s="54">
        <f>Вариант3!H13</f>
        <v>4</v>
      </c>
      <c r="G8" s="56">
        <f>F8/Вариант3!A$15</f>
        <v>0.6666666666666666</v>
      </c>
      <c r="H8" s="54">
        <f>Вариант3!H14</f>
        <v>2</v>
      </c>
      <c r="I8" s="56">
        <f>H8/Вариант3!A$15</f>
        <v>0.3333333333333333</v>
      </c>
      <c r="J8" s="91">
        <f>Вариант3!H15</f>
        <v>0</v>
      </c>
      <c r="K8" s="94">
        <f>J8/Вариант3!A$15</f>
        <v>0</v>
      </c>
    </row>
    <row r="9" spans="1:11" ht="51">
      <c r="A9" s="54">
        <v>4</v>
      </c>
      <c r="B9" s="55" t="s">
        <v>186</v>
      </c>
      <c r="C9" s="55" t="s">
        <v>199</v>
      </c>
      <c r="D9" s="54" t="s">
        <v>235</v>
      </c>
      <c r="E9" s="54" t="s">
        <v>236</v>
      </c>
      <c r="F9" s="54">
        <f>Вариант3!I13</f>
        <v>5</v>
      </c>
      <c r="G9" s="56">
        <f>F9/Вариант3!A$15</f>
        <v>0.8333333333333334</v>
      </c>
      <c r="H9" s="54">
        <f>Вариант3!I14</f>
        <v>1</v>
      </c>
      <c r="I9" s="56">
        <f>H9/Вариант3!A$15</f>
        <v>0.16666666666666666</v>
      </c>
      <c r="J9" s="91">
        <f>Вариант3!I15</f>
        <v>0</v>
      </c>
      <c r="K9" s="94">
        <f>J9/Вариант3!A$15</f>
        <v>0</v>
      </c>
    </row>
    <row r="10" spans="1:11" ht="25.5">
      <c r="A10" s="54">
        <v>5</v>
      </c>
      <c r="B10" s="55" t="s">
        <v>116</v>
      </c>
      <c r="C10" s="55" t="s">
        <v>200</v>
      </c>
      <c r="D10" s="54" t="s">
        <v>235</v>
      </c>
      <c r="E10" s="54" t="s">
        <v>236</v>
      </c>
      <c r="F10" s="54">
        <f>Вариант3!J13</f>
        <v>6</v>
      </c>
      <c r="G10" s="56">
        <f>F10/Вариант3!A$15</f>
        <v>1</v>
      </c>
      <c r="H10" s="54">
        <f>Вариант3!J14</f>
        <v>0</v>
      </c>
      <c r="I10" s="56">
        <f>H10/Вариант3!A$15</f>
        <v>0</v>
      </c>
      <c r="J10" s="91">
        <f>Вариант3!J15</f>
        <v>0</v>
      </c>
      <c r="K10" s="94">
        <f>J10/Вариант3!A$15</f>
        <v>0</v>
      </c>
    </row>
    <row r="11" spans="1:11" ht="25.5">
      <c r="A11" s="54">
        <v>6</v>
      </c>
      <c r="B11" s="55" t="s">
        <v>187</v>
      </c>
      <c r="C11" s="55" t="s">
        <v>201</v>
      </c>
      <c r="D11" s="54" t="s">
        <v>235</v>
      </c>
      <c r="E11" s="54" t="s">
        <v>236</v>
      </c>
      <c r="F11" s="54">
        <f>Вариант3!K13</f>
        <v>6</v>
      </c>
      <c r="G11" s="56">
        <f>F11/Вариант3!A$15</f>
        <v>1</v>
      </c>
      <c r="H11" s="54">
        <f>Вариант3!K14</f>
        <v>0</v>
      </c>
      <c r="I11" s="56">
        <f>H11/Вариант3!A$15</f>
        <v>0</v>
      </c>
      <c r="J11" s="91">
        <f>Вариант3!K15</f>
        <v>0</v>
      </c>
      <c r="K11" s="94">
        <f>J11/Вариант3!A$15</f>
        <v>0</v>
      </c>
    </row>
    <row r="12" spans="1:11" ht="25.5">
      <c r="A12" s="54">
        <v>7</v>
      </c>
      <c r="B12" s="55" t="s">
        <v>188</v>
      </c>
      <c r="C12" s="55" t="s">
        <v>170</v>
      </c>
      <c r="D12" s="54" t="s">
        <v>235</v>
      </c>
      <c r="E12" s="54" t="s">
        <v>236</v>
      </c>
      <c r="F12" s="54">
        <f>Вариант3!L13</f>
        <v>6</v>
      </c>
      <c r="G12" s="56">
        <f>F12/Вариант3!A$15</f>
        <v>1</v>
      </c>
      <c r="H12" s="54">
        <f>Вариант3!L14</f>
        <v>0</v>
      </c>
      <c r="I12" s="56">
        <f>H12/Вариант3!A$15</f>
        <v>0</v>
      </c>
      <c r="J12" s="91">
        <f>Вариант3!L15</f>
        <v>0</v>
      </c>
      <c r="K12" s="94">
        <f>J12/Вариант3!A$15</f>
        <v>0</v>
      </c>
    </row>
    <row r="13" spans="1:11" ht="38.25">
      <c r="A13" s="54">
        <v>8</v>
      </c>
      <c r="B13" s="55" t="s">
        <v>189</v>
      </c>
      <c r="C13" s="55" t="s">
        <v>202</v>
      </c>
      <c r="D13" s="54" t="s">
        <v>235</v>
      </c>
      <c r="E13" s="54" t="s">
        <v>236</v>
      </c>
      <c r="F13" s="54">
        <f>Вариант3!M13</f>
        <v>6</v>
      </c>
      <c r="G13" s="56">
        <f>F13/Вариант3!A$15</f>
        <v>1</v>
      </c>
      <c r="H13" s="54">
        <f>Вариант3!M14</f>
        <v>0</v>
      </c>
      <c r="I13" s="56">
        <f>H13/Вариант3!A$15</f>
        <v>0</v>
      </c>
      <c r="J13" s="91">
        <f>Вариант3!M15</f>
        <v>0</v>
      </c>
      <c r="K13" s="94">
        <f>J13/Вариант3!A$15</f>
        <v>0</v>
      </c>
    </row>
    <row r="14" spans="1:11" ht="38.25">
      <c r="A14" s="54">
        <v>9</v>
      </c>
      <c r="B14" s="55" t="s">
        <v>190</v>
      </c>
      <c r="C14" s="55" t="s">
        <v>203</v>
      </c>
      <c r="D14" s="54" t="s">
        <v>235</v>
      </c>
      <c r="E14" s="54" t="s">
        <v>236</v>
      </c>
      <c r="F14" s="54">
        <f>Вариант3!N13</f>
        <v>4</v>
      </c>
      <c r="G14" s="56">
        <f>F14/Вариант3!A$15</f>
        <v>0.6666666666666666</v>
      </c>
      <c r="H14" s="54">
        <f>Вариант3!N14</f>
        <v>2</v>
      </c>
      <c r="I14" s="56">
        <f>H14/Вариант3!A$15</f>
        <v>0.3333333333333333</v>
      </c>
      <c r="J14" s="91">
        <f>Вариант3!N15</f>
        <v>0</v>
      </c>
      <c r="K14" s="94">
        <f>J14/Вариант3!A$15</f>
        <v>0</v>
      </c>
    </row>
    <row r="15" spans="1:11" ht="25.5">
      <c r="A15" s="54">
        <v>10</v>
      </c>
      <c r="B15" s="55" t="s">
        <v>191</v>
      </c>
      <c r="C15" s="55" t="s">
        <v>204</v>
      </c>
      <c r="D15" s="54" t="s">
        <v>235</v>
      </c>
      <c r="E15" s="54" t="s">
        <v>236</v>
      </c>
      <c r="F15" s="54">
        <f>Вариант3!O13</f>
        <v>6</v>
      </c>
      <c r="G15" s="56">
        <f>F15/Вариант3!A$15</f>
        <v>1</v>
      </c>
      <c r="H15" s="54">
        <f>Вариант3!O14</f>
        <v>0</v>
      </c>
      <c r="I15" s="56">
        <f>H15/Вариант3!A$15</f>
        <v>0</v>
      </c>
      <c r="J15" s="91">
        <f>Вариант3!O15</f>
        <v>0</v>
      </c>
      <c r="K15" s="94">
        <f>J15/Вариант3!A$15</f>
        <v>0</v>
      </c>
    </row>
    <row r="16" spans="1:11" ht="36" customHeight="1">
      <c r="A16" s="54">
        <v>11</v>
      </c>
      <c r="B16" s="55" t="s">
        <v>192</v>
      </c>
      <c r="C16" s="55" t="s">
        <v>178</v>
      </c>
      <c r="D16" s="54" t="s">
        <v>237</v>
      </c>
      <c r="E16" s="54" t="s">
        <v>236</v>
      </c>
      <c r="F16" s="54">
        <f>Вариант3!P13</f>
        <v>5</v>
      </c>
      <c r="G16" s="56">
        <f>F16/Вариант3!A$15</f>
        <v>0.8333333333333334</v>
      </c>
      <c r="H16" s="54">
        <f>Вариант3!P14</f>
        <v>1</v>
      </c>
      <c r="I16" s="56">
        <f>H16/Вариант3!A$15</f>
        <v>0.16666666666666666</v>
      </c>
      <c r="J16" s="91">
        <f>Вариант3!P15</f>
        <v>0</v>
      </c>
      <c r="K16" s="94">
        <f>J16/Вариант3!A$15</f>
        <v>0</v>
      </c>
    </row>
    <row r="17" spans="1:11" ht="24.75" customHeight="1">
      <c r="A17" s="266">
        <v>12</v>
      </c>
      <c r="B17" s="271" t="s">
        <v>160</v>
      </c>
      <c r="C17" s="271" t="s">
        <v>205</v>
      </c>
      <c r="D17" s="266" t="s">
        <v>237</v>
      </c>
      <c r="E17" s="54" t="s">
        <v>240</v>
      </c>
      <c r="F17" s="54">
        <f>Вариант3!Q12</f>
        <v>6</v>
      </c>
      <c r="G17" s="56">
        <f>F17/Вариант3!A$15</f>
        <v>1</v>
      </c>
      <c r="H17" s="266">
        <f>Вариант3!Q14</f>
        <v>0</v>
      </c>
      <c r="I17" s="269">
        <f>H17/Вариант3!A$15</f>
        <v>0</v>
      </c>
      <c r="J17" s="274">
        <f>Вариант3!Q15</f>
        <v>0</v>
      </c>
      <c r="K17" s="276">
        <f>J17/Вариант3!A$15</f>
        <v>0</v>
      </c>
    </row>
    <row r="18" spans="1:11" ht="22.5" customHeight="1">
      <c r="A18" s="267"/>
      <c r="B18" s="272"/>
      <c r="C18" s="272"/>
      <c r="D18" s="267"/>
      <c r="E18" s="59" t="s">
        <v>236</v>
      </c>
      <c r="F18" s="54">
        <f>Вариант3!Q13</f>
        <v>0</v>
      </c>
      <c r="G18" s="56">
        <f>F18/Вариант3!A$15</f>
        <v>0</v>
      </c>
      <c r="H18" s="267"/>
      <c r="I18" s="270"/>
      <c r="J18" s="275"/>
      <c r="K18" s="277"/>
    </row>
    <row r="19" spans="1:11" ht="38.25">
      <c r="A19" s="54">
        <v>13</v>
      </c>
      <c r="B19" s="55" t="s">
        <v>163</v>
      </c>
      <c r="C19" s="55" t="s">
        <v>234</v>
      </c>
      <c r="D19" s="54" t="s">
        <v>235</v>
      </c>
      <c r="E19" s="54" t="s">
        <v>236</v>
      </c>
      <c r="F19" s="54">
        <f>Вариант3!R13</f>
        <v>3</v>
      </c>
      <c r="G19" s="56">
        <f>F19/Вариант3!A$15</f>
        <v>0.5</v>
      </c>
      <c r="H19" s="54">
        <f>Вариант3!R14</f>
        <v>3</v>
      </c>
      <c r="I19" s="56">
        <f>H19/Вариант3!A$15</f>
        <v>0.5</v>
      </c>
      <c r="J19" s="91">
        <f>Вариант3!R15</f>
        <v>0</v>
      </c>
      <c r="K19" s="94">
        <f>J19/Вариант3!A$15</f>
        <v>0</v>
      </c>
    </row>
    <row r="20" spans="1:11" ht="20.25" customHeight="1">
      <c r="A20" s="266">
        <v>14</v>
      </c>
      <c r="B20" s="271" t="s">
        <v>193</v>
      </c>
      <c r="C20" s="271" t="s">
        <v>206</v>
      </c>
      <c r="D20" s="266" t="s">
        <v>237</v>
      </c>
      <c r="E20" s="54" t="s">
        <v>241</v>
      </c>
      <c r="F20" s="54">
        <f>Вариант3!S12</f>
        <v>1</v>
      </c>
      <c r="G20" s="56">
        <f>F20/Вариант3!A$15</f>
        <v>0.16666666666666666</v>
      </c>
      <c r="H20" s="266">
        <f>Вариант3!S14</f>
        <v>0</v>
      </c>
      <c r="I20" s="269">
        <f>H20/Вариант3!A$15</f>
        <v>0</v>
      </c>
      <c r="J20" s="274">
        <f>Вариант3!S15</f>
        <v>0</v>
      </c>
      <c r="K20" s="276">
        <f>J20/Вариант3!A$15</f>
        <v>0</v>
      </c>
    </row>
    <row r="21" spans="1:11" ht="20.25" customHeight="1">
      <c r="A21" s="267"/>
      <c r="B21" s="272"/>
      <c r="C21" s="272"/>
      <c r="D21" s="267"/>
      <c r="E21" s="59" t="s">
        <v>239</v>
      </c>
      <c r="F21" s="54">
        <f>Вариант3!S13</f>
        <v>5</v>
      </c>
      <c r="G21" s="56">
        <f>F21/Вариант3!A$15</f>
        <v>0.8333333333333334</v>
      </c>
      <c r="H21" s="267"/>
      <c r="I21" s="270"/>
      <c r="J21" s="275"/>
      <c r="K21" s="277"/>
    </row>
    <row r="22" spans="1:11" ht="51">
      <c r="A22" s="54">
        <v>15</v>
      </c>
      <c r="B22" s="55" t="s">
        <v>194</v>
      </c>
      <c r="C22" s="55" t="s">
        <v>207</v>
      </c>
      <c r="D22" s="54" t="s">
        <v>235</v>
      </c>
      <c r="E22" s="54" t="s">
        <v>236</v>
      </c>
      <c r="F22" s="54">
        <f>Вариант3!T13</f>
        <v>5</v>
      </c>
      <c r="G22" s="56">
        <f>F22/Вариант3!A$15</f>
        <v>0.8333333333333334</v>
      </c>
      <c r="H22" s="54">
        <f>Вариант3!T14</f>
        <v>1</v>
      </c>
      <c r="I22" s="56">
        <f>H22/Вариант3!A$15</f>
        <v>0.16666666666666666</v>
      </c>
      <c r="J22" s="91">
        <f>Вариант3!T15</f>
        <v>0</v>
      </c>
      <c r="K22" s="94">
        <f>J22/Вариант3!A$15</f>
        <v>0</v>
      </c>
    </row>
    <row r="23" spans="1:11" ht="51">
      <c r="A23" s="54">
        <v>16</v>
      </c>
      <c r="B23" s="55" t="s">
        <v>194</v>
      </c>
      <c r="C23" s="55" t="s">
        <v>208</v>
      </c>
      <c r="D23" s="54" t="s">
        <v>237</v>
      </c>
      <c r="E23" s="54" t="s">
        <v>236</v>
      </c>
      <c r="F23" s="54">
        <f>Вариант3!U13</f>
        <v>3</v>
      </c>
      <c r="G23" s="56">
        <f>F23/Вариант3!A$15</f>
        <v>0.5</v>
      </c>
      <c r="H23" s="54">
        <f>Вариант3!U14</f>
        <v>3</v>
      </c>
      <c r="I23" s="56">
        <f>H23/Вариант3!A$15</f>
        <v>0.5</v>
      </c>
      <c r="J23" s="91">
        <f>Вариант3!U15</f>
        <v>0</v>
      </c>
      <c r="K23" s="94">
        <f>J23/Вариант3!A$15</f>
        <v>0</v>
      </c>
    </row>
    <row r="24" spans="1:11" ht="26.25" customHeight="1">
      <c r="A24" s="266">
        <v>17</v>
      </c>
      <c r="B24" s="271" t="s">
        <v>193</v>
      </c>
      <c r="C24" s="271" t="s">
        <v>209</v>
      </c>
      <c r="D24" s="266" t="s">
        <v>237</v>
      </c>
      <c r="E24" s="54" t="s">
        <v>241</v>
      </c>
      <c r="F24" s="54">
        <f>Вариант3!V12</f>
        <v>2</v>
      </c>
      <c r="G24" s="56">
        <f>F24/Вариант3!A$15</f>
        <v>0.3333333333333333</v>
      </c>
      <c r="H24" s="266">
        <f>Вариант3!V14</f>
        <v>3</v>
      </c>
      <c r="I24" s="269">
        <f>H24/Вариант3!A$15</f>
        <v>0.5</v>
      </c>
      <c r="J24" s="274">
        <f>Вариант3!V15</f>
        <v>0</v>
      </c>
      <c r="K24" s="276">
        <f>J24/Вариант3!A$15</f>
        <v>0</v>
      </c>
    </row>
    <row r="25" spans="1:11" ht="21.75" customHeight="1">
      <c r="A25" s="267"/>
      <c r="B25" s="272"/>
      <c r="C25" s="272"/>
      <c r="D25" s="267"/>
      <c r="E25" s="60" t="s">
        <v>239</v>
      </c>
      <c r="F25" s="54">
        <f>Вариант3!V13</f>
        <v>1</v>
      </c>
      <c r="G25" s="56">
        <f>F25/Вариант3!A$15</f>
        <v>0.16666666666666666</v>
      </c>
      <c r="H25" s="267"/>
      <c r="I25" s="270"/>
      <c r="J25" s="275"/>
      <c r="K25" s="277"/>
    </row>
    <row r="26" spans="1:11" ht="27.75" customHeight="1">
      <c r="A26" s="54">
        <v>18</v>
      </c>
      <c r="B26" s="55" t="s">
        <v>127</v>
      </c>
      <c r="C26" s="55" t="s">
        <v>210</v>
      </c>
      <c r="D26" s="54" t="s">
        <v>235</v>
      </c>
      <c r="E26" s="85" t="s">
        <v>236</v>
      </c>
      <c r="F26" s="85">
        <f>Вариант3!W13</f>
        <v>4</v>
      </c>
      <c r="G26" s="87">
        <f>F26/Вариант3!A$15</f>
        <v>0.6666666666666666</v>
      </c>
      <c r="H26" s="85">
        <f>Вариант3!W14</f>
        <v>2</v>
      </c>
      <c r="I26" s="87">
        <f>H26/Вариант3!A$15</f>
        <v>0.3333333333333333</v>
      </c>
      <c r="J26" s="92">
        <f>Вариант3!W15</f>
        <v>0</v>
      </c>
      <c r="K26" s="95">
        <f>J26/Вариант3!A$15</f>
        <v>0</v>
      </c>
    </row>
    <row r="27" spans="1:11" ht="40.5" customHeight="1">
      <c r="A27" s="54">
        <v>19</v>
      </c>
      <c r="B27" s="55" t="s">
        <v>195</v>
      </c>
      <c r="C27" s="55" t="s">
        <v>211</v>
      </c>
      <c r="D27" s="54" t="s">
        <v>235</v>
      </c>
      <c r="E27" s="85" t="s">
        <v>236</v>
      </c>
      <c r="F27" s="85">
        <f>Вариант3!X13</f>
        <v>6</v>
      </c>
      <c r="G27" s="87">
        <f>F27/Вариант3!A$15</f>
        <v>1</v>
      </c>
      <c r="H27" s="85">
        <f>Вариант3!X14</f>
        <v>0</v>
      </c>
      <c r="I27" s="87">
        <f>H27/Вариант3!A$15</f>
        <v>0</v>
      </c>
      <c r="J27" s="92">
        <f>Вариант3!X15</f>
        <v>0</v>
      </c>
      <c r="K27" s="95">
        <f>J27/Вариант3!A$15</f>
        <v>0</v>
      </c>
    </row>
    <row r="28" spans="1:11" ht="18.75" customHeight="1">
      <c r="A28" s="266">
        <v>20</v>
      </c>
      <c r="B28" s="271" t="s">
        <v>162</v>
      </c>
      <c r="C28" s="271" t="s">
        <v>212</v>
      </c>
      <c r="D28" s="266" t="s">
        <v>237</v>
      </c>
      <c r="E28" s="54" t="s">
        <v>241</v>
      </c>
      <c r="F28" s="54">
        <f>Вариант3!Y12</f>
        <v>2</v>
      </c>
      <c r="G28" s="56">
        <f>F28/Вариант3!A$15</f>
        <v>0.3333333333333333</v>
      </c>
      <c r="H28" s="266">
        <f>Вариант3!Y14</f>
        <v>0</v>
      </c>
      <c r="I28" s="269">
        <f>H28/Вариант3!A$15</f>
        <v>0</v>
      </c>
      <c r="J28" s="274">
        <f>Вариант3!Y15</f>
        <v>0</v>
      </c>
      <c r="K28" s="276">
        <f>J28/Вариант3!A$15</f>
        <v>0</v>
      </c>
    </row>
    <row r="29" spans="1:11" ht="20.25" customHeight="1">
      <c r="A29" s="267"/>
      <c r="B29" s="272"/>
      <c r="C29" s="272"/>
      <c r="D29" s="267"/>
      <c r="E29" s="60" t="s">
        <v>239</v>
      </c>
      <c r="F29" s="54">
        <f>Вариант3!Y13</f>
        <v>4</v>
      </c>
      <c r="G29" s="56">
        <f>F29/Вариант3!A$15</f>
        <v>0.6666666666666666</v>
      </c>
      <c r="H29" s="267"/>
      <c r="I29" s="270"/>
      <c r="J29" s="275"/>
      <c r="K29" s="277"/>
    </row>
  </sheetData>
  <sheetProtection password="C455" sheet="1" objects="1" scenarios="1" selectLockedCells="1" selectUnlockedCells="1"/>
  <mergeCells count="44">
    <mergeCell ref="H24:H25"/>
    <mergeCell ref="I24:I25"/>
    <mergeCell ref="J24:J25"/>
    <mergeCell ref="K24:K25"/>
    <mergeCell ref="H28:H29"/>
    <mergeCell ref="I28:I29"/>
    <mergeCell ref="J28:J29"/>
    <mergeCell ref="K28:K29"/>
    <mergeCell ref="H17:H18"/>
    <mergeCell ref="I17:I18"/>
    <mergeCell ref="J17:J18"/>
    <mergeCell ref="K17:K18"/>
    <mergeCell ref="H20:H21"/>
    <mergeCell ref="I20:I21"/>
    <mergeCell ref="J20:J21"/>
    <mergeCell ref="K20:K21"/>
    <mergeCell ref="A28:A29"/>
    <mergeCell ref="B28:B29"/>
    <mergeCell ref="C28:C29"/>
    <mergeCell ref="D28:D29"/>
    <mergeCell ref="A24:A25"/>
    <mergeCell ref="B24:B25"/>
    <mergeCell ref="C24:C25"/>
    <mergeCell ref="D24:D25"/>
    <mergeCell ref="A1:K1"/>
    <mergeCell ref="B2:F2"/>
    <mergeCell ref="G2:H2"/>
    <mergeCell ref="A3:I3"/>
    <mergeCell ref="A4:A5"/>
    <mergeCell ref="B4:B5"/>
    <mergeCell ref="C4:C5"/>
    <mergeCell ref="D4:D5"/>
    <mergeCell ref="E4:E5"/>
    <mergeCell ref="F4:G4"/>
    <mergeCell ref="D20:D21"/>
    <mergeCell ref="C20:C21"/>
    <mergeCell ref="B20:B21"/>
    <mergeCell ref="A20:A21"/>
    <mergeCell ref="H4:I4"/>
    <mergeCell ref="J4:K4"/>
    <mergeCell ref="D17:D18"/>
    <mergeCell ref="C17:C18"/>
    <mergeCell ref="B17:B18"/>
    <mergeCell ref="A17:A18"/>
  </mergeCells>
  <printOptions/>
  <pageMargins left="0.2362204724409449" right="0.2362204724409449" top="0.7480314960629921" bottom="0.4895833333333333" header="0.31496062992125984" footer="0.31496062992125984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</sheetPr>
  <dimension ref="A1:K29"/>
  <sheetViews>
    <sheetView view="pageLayout" workbookViewId="0" topLeftCell="A10">
      <selection activeCell="B2" sqref="B2:F2"/>
    </sheetView>
  </sheetViews>
  <sheetFormatPr defaultColWidth="58.625" defaultRowHeight="12.75"/>
  <cols>
    <col min="1" max="1" width="7.625" style="53" customWidth="1"/>
    <col min="2" max="2" width="22.625" style="53" customWidth="1"/>
    <col min="3" max="3" width="50.75390625" style="53" customWidth="1"/>
    <col min="4" max="4" width="6.25390625" style="53" customWidth="1"/>
    <col min="5" max="5" width="7.875" style="62" customWidth="1"/>
    <col min="6" max="6" width="6.625" style="53" customWidth="1"/>
    <col min="7" max="7" width="8.375" style="53" customWidth="1"/>
    <col min="8" max="8" width="6.625" style="53" customWidth="1"/>
    <col min="9" max="9" width="9.25390625" style="53" customWidth="1"/>
    <col min="10" max="10" width="7.00390625" style="63" customWidth="1"/>
    <col min="11" max="11" width="7.125" style="65" customWidth="1"/>
    <col min="12" max="254" width="9.125" style="53" customWidth="1"/>
    <col min="255" max="255" width="5.625" style="53" customWidth="1"/>
    <col min="256" max="16384" width="58.625" style="53" customWidth="1"/>
  </cols>
  <sheetData>
    <row r="1" spans="1:1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ht="29.2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85" t="str">
        <f>'СПИСОК КЛАССА'!I1</f>
        <v>0405</v>
      </c>
    </row>
    <row r="3" spans="1:9" ht="15.75">
      <c r="A3" s="268" t="s">
        <v>112</v>
      </c>
      <c r="B3" s="268"/>
      <c r="C3" s="268"/>
      <c r="D3" s="268"/>
      <c r="E3" s="268"/>
      <c r="F3" s="268"/>
      <c r="G3" s="268"/>
      <c r="H3" s="268"/>
      <c r="I3" s="268"/>
    </row>
    <row r="4" spans="1:11" ht="46.5" customHeight="1">
      <c r="A4" s="278" t="s">
        <v>102</v>
      </c>
      <c r="B4" s="278" t="s">
        <v>107</v>
      </c>
      <c r="C4" s="278" t="s">
        <v>108</v>
      </c>
      <c r="D4" s="281" t="s">
        <v>97</v>
      </c>
      <c r="E4" s="281" t="s">
        <v>103</v>
      </c>
      <c r="F4" s="278" t="s">
        <v>98</v>
      </c>
      <c r="G4" s="278"/>
      <c r="H4" s="278" t="s">
        <v>99</v>
      </c>
      <c r="I4" s="278"/>
      <c r="J4" s="278" t="s">
        <v>109</v>
      </c>
      <c r="K4" s="278"/>
    </row>
    <row r="5" spans="1:11" ht="28.5" customHeight="1">
      <c r="A5" s="278"/>
      <c r="B5" s="278"/>
      <c r="C5" s="278"/>
      <c r="D5" s="281"/>
      <c r="E5" s="281"/>
      <c r="F5" s="158" t="s">
        <v>100</v>
      </c>
      <c r="G5" s="158" t="s">
        <v>101</v>
      </c>
      <c r="H5" s="158" t="s">
        <v>100</v>
      </c>
      <c r="I5" s="158" t="s">
        <v>101</v>
      </c>
      <c r="J5" s="158" t="s">
        <v>100</v>
      </c>
      <c r="K5" s="160" t="s">
        <v>101</v>
      </c>
    </row>
    <row r="6" spans="1:11" ht="25.5">
      <c r="A6" s="54">
        <v>1</v>
      </c>
      <c r="B6" s="55" t="s">
        <v>113</v>
      </c>
      <c r="C6" s="55" t="s">
        <v>131</v>
      </c>
      <c r="D6" s="54" t="s">
        <v>235</v>
      </c>
      <c r="E6" s="59" t="s">
        <v>239</v>
      </c>
      <c r="F6" s="54">
        <f>Вариант4!F13</f>
        <v>7</v>
      </c>
      <c r="G6" s="56">
        <f>F6/Вариант4!A$15</f>
        <v>1</v>
      </c>
      <c r="H6" s="54">
        <f>Вариант4!F14</f>
        <v>0</v>
      </c>
      <c r="I6" s="56">
        <f>H6/Вариант3!A$15</f>
        <v>0</v>
      </c>
      <c r="J6" s="91">
        <f>Вариант4!F15</f>
        <v>0</v>
      </c>
      <c r="K6" s="56">
        <f>J6/Вариант3!A$15</f>
        <v>0</v>
      </c>
    </row>
    <row r="7" spans="1:11" ht="38.25">
      <c r="A7" s="54">
        <v>2</v>
      </c>
      <c r="B7" s="55" t="s">
        <v>213</v>
      </c>
      <c r="C7" s="55" t="s">
        <v>217</v>
      </c>
      <c r="D7" s="54" t="s">
        <v>235</v>
      </c>
      <c r="E7" s="59" t="s">
        <v>239</v>
      </c>
      <c r="F7" s="54">
        <f>Вариант4!G13</f>
        <v>3</v>
      </c>
      <c r="G7" s="56">
        <f>F7/Вариант4!A$15</f>
        <v>0.42857142857142855</v>
      </c>
      <c r="H7" s="54">
        <f>Вариант4!G14</f>
        <v>4</v>
      </c>
      <c r="I7" s="56">
        <f>H7/Вариант4!A$15</f>
        <v>0.5714285714285714</v>
      </c>
      <c r="J7" s="91">
        <f>Вариант4!G15</f>
        <v>0</v>
      </c>
      <c r="K7" s="56">
        <f>J7/Вариант4!A$15</f>
        <v>0</v>
      </c>
    </row>
    <row r="8" spans="1:11" ht="51">
      <c r="A8" s="54">
        <v>3</v>
      </c>
      <c r="B8" s="55" t="s">
        <v>186</v>
      </c>
      <c r="C8" s="55" t="s">
        <v>218</v>
      </c>
      <c r="D8" s="54" t="s">
        <v>235</v>
      </c>
      <c r="E8" s="59" t="s">
        <v>239</v>
      </c>
      <c r="F8" s="54">
        <f>Вариант4!H13</f>
        <v>6</v>
      </c>
      <c r="G8" s="56">
        <f>F8/Вариант4!A$15</f>
        <v>0.8571428571428571</v>
      </c>
      <c r="H8" s="54">
        <f>Вариант4!H14</f>
        <v>1</v>
      </c>
      <c r="I8" s="56">
        <f>H8/Вариант4!A$15</f>
        <v>0.14285714285714285</v>
      </c>
      <c r="J8" s="91">
        <f>Вариант4!H15</f>
        <v>0</v>
      </c>
      <c r="K8" s="56">
        <f>J8/Вариант4!A$15</f>
        <v>0</v>
      </c>
    </row>
    <row r="9" spans="1:11" ht="18" customHeight="1">
      <c r="A9" s="54">
        <v>4</v>
      </c>
      <c r="B9" s="55" t="s">
        <v>214</v>
      </c>
      <c r="C9" s="55" t="s">
        <v>219</v>
      </c>
      <c r="D9" s="54" t="s">
        <v>235</v>
      </c>
      <c r="E9" s="59" t="s">
        <v>239</v>
      </c>
      <c r="F9" s="54">
        <f>Вариант4!I13</f>
        <v>6</v>
      </c>
      <c r="G9" s="56">
        <f>F9/Вариант4!A$15</f>
        <v>0.8571428571428571</v>
      </c>
      <c r="H9" s="54">
        <f>Вариант4!I14</f>
        <v>0</v>
      </c>
      <c r="I9" s="56">
        <f>H9/Вариант4!A$15</f>
        <v>0</v>
      </c>
      <c r="J9" s="91">
        <f>Вариант4!I15</f>
        <v>0</v>
      </c>
      <c r="K9" s="56">
        <f>J9/Вариант4!A$15</f>
        <v>0</v>
      </c>
    </row>
    <row r="10" spans="1:11" ht="19.5" customHeight="1">
      <c r="A10" s="54">
        <v>5</v>
      </c>
      <c r="B10" s="55" t="s">
        <v>185</v>
      </c>
      <c r="C10" s="55" t="s">
        <v>198</v>
      </c>
      <c r="D10" s="54" t="s">
        <v>235</v>
      </c>
      <c r="E10" s="59" t="s">
        <v>239</v>
      </c>
      <c r="F10" s="54">
        <f>Вариант4!J13</f>
        <v>6</v>
      </c>
      <c r="G10" s="56">
        <f>F10/Вариант4!A$15</f>
        <v>0.8571428571428571</v>
      </c>
      <c r="H10" s="54">
        <f>Вариант4!J14</f>
        <v>1</v>
      </c>
      <c r="I10" s="56">
        <f>H10/Вариант4!A$15</f>
        <v>0.14285714285714285</v>
      </c>
      <c r="J10" s="91">
        <f>Вариант4!J15</f>
        <v>0</v>
      </c>
      <c r="K10" s="56">
        <f>J10/Вариант4!A$15</f>
        <v>0</v>
      </c>
    </row>
    <row r="11" spans="1:11" ht="25.5">
      <c r="A11" s="54">
        <v>6</v>
      </c>
      <c r="B11" s="55" t="s">
        <v>164</v>
      </c>
      <c r="C11" s="55" t="s">
        <v>220</v>
      </c>
      <c r="D11" s="54" t="s">
        <v>235</v>
      </c>
      <c r="E11" s="59" t="s">
        <v>239</v>
      </c>
      <c r="F11" s="54">
        <f>Вариант4!K13</f>
        <v>5</v>
      </c>
      <c r="G11" s="56">
        <f>F11/Вариант4!A$15</f>
        <v>0.7142857142857143</v>
      </c>
      <c r="H11" s="54">
        <f>Вариант4!K14</f>
        <v>2</v>
      </c>
      <c r="I11" s="56">
        <f>H11/Вариант4!A$15</f>
        <v>0.2857142857142857</v>
      </c>
      <c r="J11" s="91">
        <f>Вариант4!K15</f>
        <v>0</v>
      </c>
      <c r="K11" s="56">
        <f>J11/Вариант4!A$15</f>
        <v>0</v>
      </c>
    </row>
    <row r="12" spans="1:11" ht="22.5" customHeight="1">
      <c r="A12" s="266">
        <v>7</v>
      </c>
      <c r="B12" s="271" t="s">
        <v>215</v>
      </c>
      <c r="C12" s="271" t="s">
        <v>221</v>
      </c>
      <c r="D12" s="266" t="s">
        <v>237</v>
      </c>
      <c r="E12" s="60" t="s">
        <v>240</v>
      </c>
      <c r="F12" s="54">
        <f>Вариант4!L12</f>
        <v>1</v>
      </c>
      <c r="G12" s="56">
        <f>F12/Вариант4!A$15</f>
        <v>0.14285714285714285</v>
      </c>
      <c r="H12" s="266">
        <f>Вариант4!L14</f>
        <v>0</v>
      </c>
      <c r="I12" s="269">
        <f>H12/Вариант4!A$15</f>
        <v>0</v>
      </c>
      <c r="J12" s="266">
        <f>Вариант4!L15</f>
        <v>0</v>
      </c>
      <c r="K12" s="269">
        <f>J12/Вариант4!A$15</f>
        <v>0</v>
      </c>
    </row>
    <row r="13" spans="1:11" ht="20.25" customHeight="1">
      <c r="A13" s="267"/>
      <c r="B13" s="272"/>
      <c r="C13" s="272"/>
      <c r="D13" s="267"/>
      <c r="E13" s="59" t="s">
        <v>236</v>
      </c>
      <c r="F13" s="54">
        <f>Вариант4!L13</f>
        <v>6</v>
      </c>
      <c r="G13" s="56">
        <f>F13/Вариант4!A$15</f>
        <v>0.8571428571428571</v>
      </c>
      <c r="H13" s="267"/>
      <c r="I13" s="270"/>
      <c r="J13" s="267"/>
      <c r="K13" s="270"/>
    </row>
    <row r="14" spans="1:11" ht="25.5">
      <c r="A14" s="54">
        <v>8</v>
      </c>
      <c r="B14" s="55" t="s">
        <v>193</v>
      </c>
      <c r="C14" s="55" t="s">
        <v>172</v>
      </c>
      <c r="D14" s="54" t="s">
        <v>235</v>
      </c>
      <c r="E14" s="59" t="s">
        <v>239</v>
      </c>
      <c r="F14" s="54">
        <f>Вариант4!M13</f>
        <v>5</v>
      </c>
      <c r="G14" s="56">
        <f>F14/Вариант4!A$15</f>
        <v>0.7142857142857143</v>
      </c>
      <c r="H14" s="54">
        <f>Вариант4!M14</f>
        <v>2</v>
      </c>
      <c r="I14" s="56">
        <f>H14/Вариант4!A$15</f>
        <v>0.2857142857142857</v>
      </c>
      <c r="J14" s="91">
        <f>Вариант4!M15</f>
        <v>0</v>
      </c>
      <c r="K14" s="56">
        <f>J14/Вариант4!A$15</f>
        <v>0</v>
      </c>
    </row>
    <row r="15" spans="1:11" ht="25.5">
      <c r="A15" s="54">
        <v>9</v>
      </c>
      <c r="B15" s="55" t="s">
        <v>216</v>
      </c>
      <c r="C15" s="55" t="s">
        <v>170</v>
      </c>
      <c r="D15" s="54" t="s">
        <v>235</v>
      </c>
      <c r="E15" s="59" t="s">
        <v>239</v>
      </c>
      <c r="F15" s="54">
        <f>Вариант4!N13</f>
        <v>4</v>
      </c>
      <c r="G15" s="56">
        <f>F15/Вариант4!A$15</f>
        <v>0.5714285714285714</v>
      </c>
      <c r="H15" s="54">
        <f>Вариант4!N14</f>
        <v>3</v>
      </c>
      <c r="I15" s="56">
        <f>H15/Вариант4!A$15</f>
        <v>0.42857142857142855</v>
      </c>
      <c r="J15" s="91">
        <f>Вариант4!N15</f>
        <v>0</v>
      </c>
      <c r="K15" s="56">
        <f>J15/Вариант4!A$15</f>
        <v>0</v>
      </c>
    </row>
    <row r="16" spans="1:11" ht="25.5">
      <c r="A16" s="54">
        <v>10</v>
      </c>
      <c r="B16" s="55" t="s">
        <v>222</v>
      </c>
      <c r="C16" s="55" t="s">
        <v>223</v>
      </c>
      <c r="D16" s="54" t="s">
        <v>235</v>
      </c>
      <c r="E16" s="59" t="s">
        <v>239</v>
      </c>
      <c r="F16" s="54">
        <f>Вариант4!O13</f>
        <v>7</v>
      </c>
      <c r="G16" s="56">
        <f>F16/Вариант4!A$15</f>
        <v>1</v>
      </c>
      <c r="H16" s="54">
        <f>Вариант4!O14</f>
        <v>0</v>
      </c>
      <c r="I16" s="56">
        <f>H16/Вариант4!A$15</f>
        <v>0</v>
      </c>
      <c r="J16" s="91">
        <f>Вариант4!O15</f>
        <v>0</v>
      </c>
      <c r="K16" s="56">
        <f>J16/Вариант4!A$15</f>
        <v>0</v>
      </c>
    </row>
    <row r="17" spans="1:11" ht="38.25">
      <c r="A17" s="54">
        <v>11</v>
      </c>
      <c r="B17" s="55" t="s">
        <v>224</v>
      </c>
      <c r="C17" s="55" t="s">
        <v>145</v>
      </c>
      <c r="D17" s="54" t="s">
        <v>237</v>
      </c>
      <c r="E17" s="59" t="s">
        <v>239</v>
      </c>
      <c r="F17" s="54">
        <f>Вариант4!P13</f>
        <v>2</v>
      </c>
      <c r="G17" s="56">
        <f>F17/Вариант4!A$15</f>
        <v>0.2857142857142857</v>
      </c>
      <c r="H17" s="54">
        <f>Вариант4!P14</f>
        <v>5</v>
      </c>
      <c r="I17" s="56">
        <f>H17/Вариант4!A$15</f>
        <v>0.7142857142857143</v>
      </c>
      <c r="J17" s="91">
        <f>Вариант4!P15</f>
        <v>0</v>
      </c>
      <c r="K17" s="56">
        <f>J17/Вариант4!A$15</f>
        <v>0</v>
      </c>
    </row>
    <row r="18" spans="1:11" ht="38.25">
      <c r="A18" s="54">
        <v>12</v>
      </c>
      <c r="B18" s="55" t="s">
        <v>224</v>
      </c>
      <c r="C18" s="55" t="s">
        <v>145</v>
      </c>
      <c r="D18" s="54" t="s">
        <v>235</v>
      </c>
      <c r="E18" s="59" t="s">
        <v>239</v>
      </c>
      <c r="F18" s="54">
        <f>Вариант4!Q13</f>
        <v>5</v>
      </c>
      <c r="G18" s="56">
        <f>F18/Вариант4!A$15</f>
        <v>0.7142857142857143</v>
      </c>
      <c r="H18" s="54">
        <f>Вариант4!Q14</f>
        <v>2</v>
      </c>
      <c r="I18" s="56">
        <f>H18/Вариант4!A$15</f>
        <v>0.2857142857142857</v>
      </c>
      <c r="J18" s="91">
        <f>Вариант4!Q15</f>
        <v>0</v>
      </c>
      <c r="K18" s="56">
        <f>J18/Вариант4!A$15</f>
        <v>0</v>
      </c>
    </row>
    <row r="19" spans="1:11" ht="63.75">
      <c r="A19" s="54">
        <v>13</v>
      </c>
      <c r="B19" s="55" t="s">
        <v>225</v>
      </c>
      <c r="C19" s="55" t="s">
        <v>178</v>
      </c>
      <c r="D19" s="54" t="s">
        <v>235</v>
      </c>
      <c r="E19" s="59" t="s">
        <v>239</v>
      </c>
      <c r="F19" s="54">
        <f>Вариант4!R13</f>
        <v>6</v>
      </c>
      <c r="G19" s="56">
        <f>F19/Вариант4!A$15</f>
        <v>0.8571428571428571</v>
      </c>
      <c r="H19" s="54">
        <f>Вариант4!R14</f>
        <v>1</v>
      </c>
      <c r="I19" s="56">
        <f>H19/Вариант4!A$15</f>
        <v>0.14285714285714285</v>
      </c>
      <c r="J19" s="91">
        <f>Вариант4!R15</f>
        <v>0</v>
      </c>
      <c r="K19" s="56">
        <f>J19/Вариант4!A$15</f>
        <v>0</v>
      </c>
    </row>
    <row r="20" spans="1:11" ht="25.5">
      <c r="A20" s="54">
        <v>14</v>
      </c>
      <c r="B20" s="55" t="s">
        <v>160</v>
      </c>
      <c r="C20" s="55" t="s">
        <v>226</v>
      </c>
      <c r="D20" s="54" t="s">
        <v>237</v>
      </c>
      <c r="E20" s="59" t="s">
        <v>239</v>
      </c>
      <c r="F20" s="54">
        <f>Вариант4!S13</f>
        <v>4</v>
      </c>
      <c r="G20" s="56">
        <f>F20/Вариант4!A$15</f>
        <v>0.5714285714285714</v>
      </c>
      <c r="H20" s="54">
        <f>Вариант4!S14</f>
        <v>3</v>
      </c>
      <c r="I20" s="56">
        <f>H20/Вариант4!A$15</f>
        <v>0.42857142857142855</v>
      </c>
      <c r="J20" s="91">
        <f>Вариант4!S15</f>
        <v>0</v>
      </c>
      <c r="K20" s="56">
        <f>J20/Вариант4!A$15</f>
        <v>0</v>
      </c>
    </row>
    <row r="21" spans="1:11" ht="18.75" customHeight="1">
      <c r="A21" s="266">
        <v>15</v>
      </c>
      <c r="B21" s="271" t="s">
        <v>227</v>
      </c>
      <c r="C21" s="271" t="s">
        <v>228</v>
      </c>
      <c r="D21" s="266" t="s">
        <v>237</v>
      </c>
      <c r="E21" s="60" t="s">
        <v>241</v>
      </c>
      <c r="F21" s="54">
        <f>Вариант4!T12</f>
        <v>3</v>
      </c>
      <c r="G21" s="56">
        <f>F21/Вариант4!A$15</f>
        <v>0.42857142857142855</v>
      </c>
      <c r="H21" s="266">
        <f>Вариант4!T14</f>
        <v>1</v>
      </c>
      <c r="I21" s="269">
        <f>H21/Вариант4!A$15</f>
        <v>0.14285714285714285</v>
      </c>
      <c r="J21" s="274">
        <f>Вариант4!T15</f>
        <v>0</v>
      </c>
      <c r="K21" s="269">
        <f>J21/Вариант4!A$15</f>
        <v>0</v>
      </c>
    </row>
    <row r="22" spans="1:11" ht="18.75" customHeight="1">
      <c r="A22" s="267"/>
      <c r="B22" s="272"/>
      <c r="C22" s="272"/>
      <c r="D22" s="267"/>
      <c r="E22" s="60" t="s">
        <v>239</v>
      </c>
      <c r="F22" s="54">
        <f>Вариант4!T13</f>
        <v>3</v>
      </c>
      <c r="G22" s="56">
        <f>F22/Вариант4!A$15</f>
        <v>0.42857142857142855</v>
      </c>
      <c r="H22" s="267"/>
      <c r="I22" s="270"/>
      <c r="J22" s="275"/>
      <c r="K22" s="270"/>
    </row>
    <row r="23" spans="1:11" ht="25.5">
      <c r="A23" s="54">
        <v>16</v>
      </c>
      <c r="B23" s="55" t="s">
        <v>124</v>
      </c>
      <c r="C23" s="55" t="s">
        <v>143</v>
      </c>
      <c r="D23" s="54" t="s">
        <v>235</v>
      </c>
      <c r="E23" s="60" t="s">
        <v>239</v>
      </c>
      <c r="F23" s="54">
        <f>Вариант4!U13</f>
        <v>7</v>
      </c>
      <c r="G23" s="56">
        <f>F23/Вариант4!A$15</f>
        <v>1</v>
      </c>
      <c r="H23" s="54">
        <f>Вариант4!U14</f>
        <v>0</v>
      </c>
      <c r="I23" s="56">
        <f>H23/Вариант4!A$15</f>
        <v>0</v>
      </c>
      <c r="J23" s="91">
        <f>Вариант4!U15</f>
        <v>0</v>
      </c>
      <c r="K23" s="56">
        <f>J23/Вариант4!A$15</f>
        <v>0</v>
      </c>
    </row>
    <row r="24" spans="1:11" ht="12.75" customHeight="1">
      <c r="A24" s="266">
        <v>17</v>
      </c>
      <c r="B24" s="271" t="s">
        <v>229</v>
      </c>
      <c r="C24" s="271" t="s">
        <v>170</v>
      </c>
      <c r="D24" s="266" t="s">
        <v>237</v>
      </c>
      <c r="E24" s="60" t="s">
        <v>240</v>
      </c>
      <c r="F24" s="54">
        <f>Вариант4!V12</f>
        <v>4</v>
      </c>
      <c r="G24" s="56">
        <f>F24/Вариант4!A$15</f>
        <v>0.5714285714285714</v>
      </c>
      <c r="H24" s="266">
        <f>Вариант4!V14</f>
        <v>0</v>
      </c>
      <c r="I24" s="269">
        <f>H24/Вариант4!A$15</f>
        <v>0</v>
      </c>
      <c r="J24" s="274">
        <f>Вариант4!V15</f>
        <v>0</v>
      </c>
      <c r="K24" s="269">
        <f>J24/Вариант4!A$15</f>
        <v>0</v>
      </c>
    </row>
    <row r="25" spans="1:11" ht="12.75">
      <c r="A25" s="267"/>
      <c r="B25" s="272"/>
      <c r="C25" s="272"/>
      <c r="D25" s="267"/>
      <c r="E25" s="61" t="s">
        <v>236</v>
      </c>
      <c r="F25" s="54">
        <f>Вариант4!V13</f>
        <v>3</v>
      </c>
      <c r="G25" s="56">
        <f>F25/Вариант4!A$15</f>
        <v>0.42857142857142855</v>
      </c>
      <c r="H25" s="267"/>
      <c r="I25" s="270"/>
      <c r="J25" s="275"/>
      <c r="K25" s="270"/>
    </row>
    <row r="26" spans="1:11" ht="12.75" customHeight="1">
      <c r="A26" s="54">
        <v>18</v>
      </c>
      <c r="B26" s="55" t="s">
        <v>230</v>
      </c>
      <c r="C26" s="55" t="s">
        <v>147</v>
      </c>
      <c r="D26" s="54" t="s">
        <v>235</v>
      </c>
      <c r="E26" s="54" t="s">
        <v>239</v>
      </c>
      <c r="F26" s="67">
        <f>Вариант4!W13</f>
        <v>6</v>
      </c>
      <c r="G26" s="68">
        <f>F26/Вариант4!A$15</f>
        <v>0.8571428571428571</v>
      </c>
      <c r="H26" s="67">
        <f>Вариант4!W14</f>
        <v>1</v>
      </c>
      <c r="I26" s="68">
        <f>H26/Вариант4!A$15</f>
        <v>0.14285714285714285</v>
      </c>
      <c r="J26" s="92">
        <f>Вариант4!W15</f>
        <v>0</v>
      </c>
      <c r="K26" s="87">
        <f>J26/Вариант4!A$15</f>
        <v>0</v>
      </c>
    </row>
    <row r="27" spans="1:11" ht="12.75" customHeight="1">
      <c r="A27" s="54">
        <v>19</v>
      </c>
      <c r="B27" s="55" t="s">
        <v>232</v>
      </c>
      <c r="C27" s="55" t="s">
        <v>231</v>
      </c>
      <c r="D27" s="54" t="s">
        <v>235</v>
      </c>
      <c r="E27" s="54" t="s">
        <v>239</v>
      </c>
      <c r="F27" s="67">
        <f>Вариант4!X13</f>
        <v>5</v>
      </c>
      <c r="G27" s="68">
        <f>F27/Вариант4!A$15</f>
        <v>0.7142857142857143</v>
      </c>
      <c r="H27" s="67">
        <f>Вариант4!X14</f>
        <v>2</v>
      </c>
      <c r="I27" s="68">
        <f>H27/Вариант4!A$15</f>
        <v>0.2857142857142857</v>
      </c>
      <c r="J27" s="92">
        <f>Вариант4!X15</f>
        <v>0</v>
      </c>
      <c r="K27" s="87">
        <f>J27/Вариант4!A$15</f>
        <v>0</v>
      </c>
    </row>
    <row r="28" spans="1:11" ht="18" customHeight="1">
      <c r="A28" s="266">
        <v>20</v>
      </c>
      <c r="B28" s="271" t="s">
        <v>160</v>
      </c>
      <c r="C28" s="271" t="s">
        <v>233</v>
      </c>
      <c r="D28" s="266" t="s">
        <v>237</v>
      </c>
      <c r="E28" s="60" t="s">
        <v>240</v>
      </c>
      <c r="F28" s="54">
        <f>Вариант4!Y12</f>
        <v>3</v>
      </c>
      <c r="G28" s="56">
        <f>F28/Вариант4!A$15</f>
        <v>0.42857142857142855</v>
      </c>
      <c r="H28" s="274">
        <f>Вариант4!Y14</f>
        <v>0</v>
      </c>
      <c r="I28" s="269">
        <f>H28</f>
        <v>0</v>
      </c>
      <c r="J28" s="274">
        <f>Вариант4!Y15</f>
        <v>0</v>
      </c>
      <c r="K28" s="269">
        <f>J28</f>
        <v>0</v>
      </c>
    </row>
    <row r="29" spans="1:11" ht="25.5" customHeight="1">
      <c r="A29" s="267"/>
      <c r="B29" s="272"/>
      <c r="C29" s="272"/>
      <c r="D29" s="267"/>
      <c r="E29" s="61" t="s">
        <v>236</v>
      </c>
      <c r="F29" s="54">
        <f>Вариант4!Y13</f>
        <v>4</v>
      </c>
      <c r="G29" s="56">
        <f>F29/Вариант4!A$15</f>
        <v>0.5714285714285714</v>
      </c>
      <c r="H29" s="275"/>
      <c r="I29" s="270"/>
      <c r="J29" s="275"/>
      <c r="K29" s="270"/>
    </row>
  </sheetData>
  <sheetProtection password="C455" sheet="1" objects="1" scenarios="1" selectLockedCells="1" selectUnlockedCells="1"/>
  <mergeCells count="44">
    <mergeCell ref="A24:A25"/>
    <mergeCell ref="B24:B25"/>
    <mergeCell ref="C24:C25"/>
    <mergeCell ref="D24:D25"/>
    <mergeCell ref="A28:A29"/>
    <mergeCell ref="B28:B29"/>
    <mergeCell ref="C28:C29"/>
    <mergeCell ref="D28:D29"/>
    <mergeCell ref="A1:K1"/>
    <mergeCell ref="B2:F2"/>
    <mergeCell ref="G2:H2"/>
    <mergeCell ref="A3:I3"/>
    <mergeCell ref="A4:A5"/>
    <mergeCell ref="B4:B5"/>
    <mergeCell ref="C4:C5"/>
    <mergeCell ref="D4:D5"/>
    <mergeCell ref="E4:E5"/>
    <mergeCell ref="F4:G4"/>
    <mergeCell ref="H4:I4"/>
    <mergeCell ref="J4:K4"/>
    <mergeCell ref="D12:D13"/>
    <mergeCell ref="C12:C13"/>
    <mergeCell ref="B12:B13"/>
    <mergeCell ref="A12:A13"/>
    <mergeCell ref="K12:K13"/>
    <mergeCell ref="D21:D22"/>
    <mergeCell ref="C21:C22"/>
    <mergeCell ref="B21:B22"/>
    <mergeCell ref="A21:A22"/>
    <mergeCell ref="H12:H13"/>
    <mergeCell ref="J12:J13"/>
    <mergeCell ref="I12:I13"/>
    <mergeCell ref="H21:H22"/>
    <mergeCell ref="I21:I22"/>
    <mergeCell ref="J21:J22"/>
    <mergeCell ref="K21:K22"/>
    <mergeCell ref="H28:H29"/>
    <mergeCell ref="I28:I29"/>
    <mergeCell ref="J28:J29"/>
    <mergeCell ref="K28:K29"/>
    <mergeCell ref="H24:H25"/>
    <mergeCell ref="I24:I25"/>
    <mergeCell ref="J24:J25"/>
    <mergeCell ref="K24:K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view="pageLayout" workbookViewId="0" topLeftCell="A1">
      <selection activeCell="B2" sqref="B2:F2"/>
    </sheetView>
  </sheetViews>
  <sheetFormatPr defaultColWidth="58.625" defaultRowHeight="12.75"/>
  <cols>
    <col min="1" max="1" width="7.625" style="0" customWidth="1"/>
    <col min="2" max="2" width="22.625" style="0" customWidth="1"/>
    <col min="3" max="3" width="50.75390625" style="0" customWidth="1"/>
    <col min="4" max="4" width="6.25390625" style="0" customWidth="1"/>
    <col min="5" max="5" width="7.875" style="0" customWidth="1"/>
    <col min="6" max="6" width="6.625" style="0" customWidth="1"/>
    <col min="7" max="7" width="8.375" style="0" customWidth="1"/>
    <col min="8" max="8" width="6.625" style="0" customWidth="1"/>
    <col min="9" max="9" width="9.25390625" style="0" customWidth="1"/>
    <col min="10" max="10" width="7.00390625" style="0" customWidth="1"/>
    <col min="11" max="11" width="7.125" style="0" customWidth="1"/>
    <col min="12" max="12" width="0" style="0" hidden="1" customWidth="1"/>
    <col min="13" max="254" width="9.125" style="0" customWidth="1"/>
    <col min="255" max="255" width="5.625" style="0" customWidth="1"/>
  </cols>
  <sheetData>
    <row r="1" spans="1:11" s="53" customFormat="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s="53" customFormat="1" ht="30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63" t="str">
        <f>'СПИСОК КЛАССА'!I1</f>
        <v>0405</v>
      </c>
    </row>
    <row r="3" spans="1:9" s="53" customFormat="1" ht="15.75">
      <c r="A3" s="282" t="s">
        <v>106</v>
      </c>
      <c r="B3" s="282"/>
      <c r="C3" s="282"/>
      <c r="D3" s="282"/>
      <c r="E3" s="282"/>
      <c r="F3" s="282"/>
      <c r="G3" s="282"/>
      <c r="H3" s="282"/>
      <c r="I3" s="282"/>
    </row>
    <row r="4" ht="12.75">
      <c r="L4">
        <v>1</v>
      </c>
    </row>
    <row r="5" ht="12.75">
      <c r="L5">
        <v>2</v>
      </c>
    </row>
    <row r="6" ht="12.75">
      <c r="L6">
        <v>3</v>
      </c>
    </row>
    <row r="7" ht="12.75">
      <c r="L7">
        <v>4</v>
      </c>
    </row>
    <row r="8" ht="12.75">
      <c r="L8">
        <v>5</v>
      </c>
    </row>
    <row r="9" ht="12.75">
      <c r="L9">
        <v>6</v>
      </c>
    </row>
    <row r="10" ht="12.75">
      <c r="L10">
        <v>7</v>
      </c>
    </row>
    <row r="11" ht="12.75">
      <c r="L11">
        <v>8</v>
      </c>
    </row>
    <row r="12" ht="12.75">
      <c r="L12">
        <v>9</v>
      </c>
    </row>
    <row r="13" ht="12.75">
      <c r="L13">
        <v>10</v>
      </c>
    </row>
    <row r="14" ht="12.75">
      <c r="L14">
        <v>11</v>
      </c>
    </row>
    <row r="15" ht="12.75">
      <c r="L15">
        <v>12</v>
      </c>
    </row>
    <row r="16" ht="12.75">
      <c r="L16">
        <v>13</v>
      </c>
    </row>
    <row r="17" ht="12.75">
      <c r="L17">
        <v>14</v>
      </c>
    </row>
    <row r="18" ht="12.75">
      <c r="L18">
        <v>15</v>
      </c>
    </row>
    <row r="19" ht="12.75">
      <c r="L19">
        <v>16</v>
      </c>
    </row>
    <row r="20" ht="12.75">
      <c r="L20">
        <v>17</v>
      </c>
    </row>
    <row r="21" ht="12.75">
      <c r="L21">
        <v>18</v>
      </c>
    </row>
    <row r="22" ht="12.75">
      <c r="L22">
        <v>19</v>
      </c>
    </row>
    <row r="23" ht="12.75">
      <c r="L23">
        <v>20</v>
      </c>
    </row>
  </sheetData>
  <sheetProtection password="C455" sheet="1" objects="1" scenarios="1" selectLockedCells="1" selectUnlockedCells="1"/>
  <mergeCells count="4">
    <mergeCell ref="A1:K1"/>
    <mergeCell ref="B2:F2"/>
    <mergeCell ref="G2:H2"/>
    <mergeCell ref="A3:I3"/>
  </mergeCells>
  <printOptions/>
  <pageMargins left="0.11811023622047245" right="0.11811023622047245" top="0.6145833333333334" bottom="0.1968503937007874" header="0.31496062992125984" footer="0.31496062992125984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"/>
  <sheetViews>
    <sheetView view="pageLayout" workbookViewId="0" topLeftCell="A7">
      <selection activeCell="B2" sqref="B2:F2"/>
    </sheetView>
  </sheetViews>
  <sheetFormatPr defaultColWidth="58.625" defaultRowHeight="12.75"/>
  <cols>
    <col min="1" max="1" width="7.625" style="0" customWidth="1"/>
    <col min="2" max="2" width="22.625" style="0" customWidth="1"/>
    <col min="3" max="3" width="50.75390625" style="0" customWidth="1"/>
    <col min="4" max="4" width="6.25390625" style="0" customWidth="1"/>
    <col min="5" max="5" width="7.875" style="0" customWidth="1"/>
    <col min="6" max="6" width="6.625" style="0" customWidth="1"/>
    <col min="7" max="7" width="8.375" style="0" customWidth="1"/>
    <col min="8" max="8" width="6.625" style="0" customWidth="1"/>
    <col min="9" max="9" width="9.25390625" style="0" customWidth="1"/>
    <col min="10" max="10" width="7.00390625" style="0" customWidth="1"/>
    <col min="11" max="11" width="7.125" style="0" customWidth="1"/>
    <col min="12" max="254" width="9.125" style="0" customWidth="1"/>
    <col min="255" max="255" width="5.625" style="0" customWidth="1"/>
  </cols>
  <sheetData>
    <row r="1" spans="1:11" s="53" customFormat="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s="53" customFormat="1" ht="29.2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62" t="str">
        <f>'СПИСОК КЛАССА'!I1</f>
        <v>0405</v>
      </c>
    </row>
    <row r="3" spans="1:9" s="53" customFormat="1" ht="15.75">
      <c r="A3" s="282" t="s">
        <v>110</v>
      </c>
      <c r="B3" s="282"/>
      <c r="C3" s="282"/>
      <c r="D3" s="282"/>
      <c r="E3" s="282"/>
      <c r="F3" s="282"/>
      <c r="G3" s="282"/>
      <c r="H3" s="282"/>
      <c r="I3" s="282"/>
    </row>
  </sheetData>
  <sheetProtection password="C455" sheet="1" objects="1" scenarios="1" selectLockedCells="1" selectUnlockedCells="1"/>
  <mergeCells count="4">
    <mergeCell ref="A1:K1"/>
    <mergeCell ref="B2:F2"/>
    <mergeCell ref="G2:H2"/>
    <mergeCell ref="A3:I3"/>
  </mergeCells>
  <printOptions/>
  <pageMargins left="0.11811023622047245" right="0.11811023622047245" top="0.5416666666666666" bottom="0.1968503937007874" header="0.31496062992125984" footer="0.31496062992125984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"/>
  <sheetViews>
    <sheetView view="pageLayout" workbookViewId="0" topLeftCell="A1">
      <selection activeCell="C34" sqref="C34"/>
    </sheetView>
  </sheetViews>
  <sheetFormatPr defaultColWidth="58.625" defaultRowHeight="12.75"/>
  <cols>
    <col min="1" max="1" width="7.625" style="0" customWidth="1"/>
    <col min="2" max="2" width="22.625" style="0" customWidth="1"/>
    <col min="3" max="3" width="50.75390625" style="0" customWidth="1"/>
    <col min="4" max="4" width="6.25390625" style="0" customWidth="1"/>
    <col min="5" max="5" width="7.875" style="0" customWidth="1"/>
    <col min="6" max="6" width="6.625" style="0" customWidth="1"/>
    <col min="7" max="7" width="8.375" style="0" customWidth="1"/>
    <col min="8" max="8" width="6.625" style="0" customWidth="1"/>
    <col min="9" max="9" width="9.25390625" style="0" customWidth="1"/>
    <col min="10" max="10" width="7.00390625" style="0" customWidth="1"/>
    <col min="11" max="11" width="7.125" style="0" customWidth="1"/>
    <col min="12" max="254" width="9.125" style="0" customWidth="1"/>
    <col min="255" max="255" width="5.625" style="0" customWidth="1"/>
  </cols>
  <sheetData>
    <row r="1" spans="1:11" s="53" customFormat="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s="53" customFormat="1" ht="32.2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62" t="str">
        <f>'СПИСОК КЛАССА'!I1</f>
        <v>0405</v>
      </c>
    </row>
    <row r="3" spans="1:9" s="53" customFormat="1" ht="15.75">
      <c r="A3" s="282" t="s">
        <v>111</v>
      </c>
      <c r="B3" s="282"/>
      <c r="C3" s="282"/>
      <c r="D3" s="282"/>
      <c r="E3" s="282"/>
      <c r="F3" s="282"/>
      <c r="G3" s="282"/>
      <c r="H3" s="282"/>
      <c r="I3" s="282"/>
    </row>
  </sheetData>
  <sheetProtection password="C455" sheet="1" objects="1" scenarios="1" selectLockedCells="1" selectUnlockedCells="1"/>
  <mergeCells count="4">
    <mergeCell ref="A1:K1"/>
    <mergeCell ref="B2:F2"/>
    <mergeCell ref="G2:H2"/>
    <mergeCell ref="A3:I3"/>
  </mergeCells>
  <printOptions/>
  <pageMargins left="0.11811023622047245" right="0.11811023622047245" top="0.53125" bottom="0.1968503937007874" header="0.31496062992125984" footer="0.31496062992125984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"/>
  <sheetViews>
    <sheetView view="pageLayout" workbookViewId="0" topLeftCell="A16">
      <selection activeCell="B2" sqref="B2:F2"/>
    </sheetView>
  </sheetViews>
  <sheetFormatPr defaultColWidth="58.625" defaultRowHeight="12.75"/>
  <cols>
    <col min="1" max="1" width="7.625" style="0" customWidth="1"/>
    <col min="2" max="2" width="22.625" style="0" customWidth="1"/>
    <col min="3" max="3" width="50.75390625" style="0" customWidth="1"/>
    <col min="4" max="4" width="6.25390625" style="0" customWidth="1"/>
    <col min="5" max="5" width="7.875" style="0" customWidth="1"/>
    <col min="6" max="6" width="6.625" style="0" customWidth="1"/>
    <col min="7" max="7" width="8.375" style="0" customWidth="1"/>
    <col min="8" max="8" width="6.625" style="0" customWidth="1"/>
    <col min="9" max="9" width="9.25390625" style="0" customWidth="1"/>
    <col min="10" max="10" width="7.00390625" style="0" customWidth="1"/>
    <col min="11" max="11" width="7.125" style="0" customWidth="1"/>
    <col min="12" max="254" width="9.125" style="0" customWidth="1"/>
    <col min="255" max="255" width="5.625" style="0" customWidth="1"/>
  </cols>
  <sheetData>
    <row r="1" spans="1:11" s="53" customFormat="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s="53" customFormat="1" ht="33.7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62" t="str">
        <f>'СПИСОК КЛАССА'!I1</f>
        <v>0405</v>
      </c>
    </row>
    <row r="3" spans="1:9" s="53" customFormat="1" ht="15.75">
      <c r="A3" s="282" t="s">
        <v>112</v>
      </c>
      <c r="B3" s="282"/>
      <c r="C3" s="282"/>
      <c r="D3" s="282"/>
      <c r="E3" s="282"/>
      <c r="F3" s="282"/>
      <c r="G3" s="282"/>
      <c r="H3" s="282"/>
      <c r="I3" s="282"/>
    </row>
  </sheetData>
  <sheetProtection password="C455" sheet="1" objects="1" scenarios="1" selectLockedCells="1" selectUnlockedCells="1"/>
  <mergeCells count="4">
    <mergeCell ref="A1:K1"/>
    <mergeCell ref="B2:F2"/>
    <mergeCell ref="G2:H2"/>
    <mergeCell ref="A3:I3"/>
  </mergeCells>
  <printOptions/>
  <pageMargins left="0.11811023622047245" right="0.11811023622047245" top="0.5520833333333334" bottom="0.1968503937007874" header="0.31496062992125984" footer="0.31496062992125984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2" sqref="B2:F2"/>
    </sheetView>
  </sheetViews>
  <sheetFormatPr defaultColWidth="8.375" defaultRowHeight="12.75"/>
  <cols>
    <col min="1" max="1" width="7.625" style="0" customWidth="1"/>
    <col min="2" max="2" width="22.625" style="0" customWidth="1"/>
    <col min="3" max="3" width="31.125" style="0" customWidth="1"/>
    <col min="4" max="4" width="21.00390625" style="0" customWidth="1"/>
    <col min="5" max="5" width="21.875" style="0" customWidth="1"/>
    <col min="6" max="6" width="6.625" style="0" customWidth="1"/>
    <col min="7" max="7" width="8.375" style="0" customWidth="1"/>
    <col min="8" max="8" width="6.625" style="0" customWidth="1"/>
    <col min="9" max="9" width="9.25390625" style="0" customWidth="1"/>
    <col min="10" max="10" width="7.00390625" style="0" customWidth="1"/>
    <col min="11" max="249" width="9.125" style="0" customWidth="1"/>
    <col min="250" max="250" width="5.625" style="0" customWidth="1"/>
    <col min="251" max="251" width="58.625" style="0" customWidth="1"/>
    <col min="252" max="253" width="6.25390625" style="0" customWidth="1"/>
    <col min="254" max="254" width="12.125" style="0" customWidth="1"/>
    <col min="255" max="255" width="6.625" style="0" customWidth="1"/>
  </cols>
  <sheetData>
    <row r="1" spans="1:10" s="53" customFormat="1" ht="15.75">
      <c r="A1" s="280" t="s">
        <v>261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9" s="53" customFormat="1" ht="30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63" t="str">
        <f>'СПИСОК КЛАССА'!I1</f>
        <v>0405</v>
      </c>
    </row>
    <row r="3" spans="1:9" s="53" customFormat="1" ht="9" customHeight="1">
      <c r="A3" s="282"/>
      <c r="B3" s="282"/>
      <c r="C3" s="282"/>
      <c r="D3" s="282"/>
      <c r="E3" s="282"/>
      <c r="F3" s="282"/>
      <c r="G3" s="282"/>
      <c r="H3" s="282"/>
      <c r="I3" s="282"/>
    </row>
    <row r="4" spans="1:5" ht="56.25" customHeight="1">
      <c r="A4" s="165"/>
      <c r="B4" s="166"/>
      <c r="C4" s="150" t="s">
        <v>250</v>
      </c>
      <c r="D4" s="283" t="s">
        <v>251</v>
      </c>
      <c r="E4" s="283"/>
    </row>
    <row r="5" spans="1:5" ht="76.5">
      <c r="A5" s="167"/>
      <c r="B5" s="150" t="s">
        <v>252</v>
      </c>
      <c r="C5" s="150" t="s">
        <v>253</v>
      </c>
      <c r="D5" s="150" t="s">
        <v>254</v>
      </c>
      <c r="E5" s="150" t="s">
        <v>255</v>
      </c>
    </row>
    <row r="6" spans="1:5" ht="12.75">
      <c r="A6" s="168" t="s">
        <v>256</v>
      </c>
      <c r="B6" s="169">
        <f>SUM(Класс!AA16:AA55)/(Вариант1!$A$15+Вариант2!$A$15+Вариант3!$A$15+Вариант4!$A$15)</f>
        <v>0.7216666666666667</v>
      </c>
      <c r="C6" s="170">
        <f>COUNTIF(Класс!AC16:AC55,"&lt;50%")/(Вариант1!$A$15+Вариант2!$A$15+Вариант3!$A$15+Вариант4!$A$15)</f>
        <v>0</v>
      </c>
      <c r="D6" s="170">
        <f>COUNTIF(Класс!AC16:AC55,"&gt;=50%")/(Вариант1!$A$15+Вариант2!$A$15+Вариант3!$A$15+Вариант4!$A$15)</f>
        <v>1</v>
      </c>
      <c r="E6" s="170">
        <f>COUNTIF(Класс!AC16:AC55,"&gt;=65%")/(Вариант1!$A$15+Вариант2!$A$15+Вариант3!$A$15+Вариант4!$A$15)</f>
        <v>0.76</v>
      </c>
    </row>
  </sheetData>
  <sheetProtection password="C455" sheet="1" objects="1" scenarios="1" selectLockedCells="1" selectUnlockedCells="1"/>
  <mergeCells count="5">
    <mergeCell ref="A1:J1"/>
    <mergeCell ref="B2:F2"/>
    <mergeCell ref="G2:H2"/>
    <mergeCell ref="A3:I3"/>
    <mergeCell ref="D4:E4"/>
  </mergeCells>
  <printOptions/>
  <pageMargins left="0.11811023622047245" right="0.11811023622047245" top="0.6041666666666666" bottom="0.1968503937007874" header="0.31496062992125984" footer="0.31496062992125984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8"/>
  <sheetViews>
    <sheetView view="pageLayout" zoomScaleNormal="90" workbookViewId="0" topLeftCell="C1">
      <selection activeCell="AA6" sqref="AA6"/>
    </sheetView>
  </sheetViews>
  <sheetFormatPr defaultColWidth="9.00390625" defaultRowHeight="12.75"/>
  <cols>
    <col min="1" max="1" width="4.75390625" style="1" hidden="1" customWidth="1"/>
    <col min="2" max="2" width="3.875" style="1" hidden="1" customWidth="1"/>
    <col min="3" max="3" width="4.25390625" style="1" bestFit="1" customWidth="1"/>
    <col min="4" max="4" width="36.625" style="1" customWidth="1"/>
    <col min="5" max="5" width="5.75390625" style="1" hidden="1" customWidth="1"/>
    <col min="6" max="6" width="5.75390625" style="1" customWidth="1"/>
    <col min="7" max="7" width="5.875" style="1" customWidth="1"/>
    <col min="8" max="8" width="6.625" style="1" customWidth="1"/>
    <col min="9" max="9" width="4.00390625" style="1" customWidth="1"/>
    <col min="10" max="10" width="5.00390625" style="1" customWidth="1"/>
    <col min="11" max="11" width="4.75390625" style="1" customWidth="1"/>
    <col min="12" max="12" width="4.625" style="1" customWidth="1"/>
    <col min="13" max="13" width="4.00390625" style="1" customWidth="1"/>
    <col min="14" max="14" width="6.75390625" style="1" customWidth="1"/>
    <col min="15" max="15" width="4.75390625" style="1" customWidth="1"/>
    <col min="16" max="16" width="4.125" style="1" customWidth="1"/>
    <col min="17" max="17" width="5.375" style="1" customWidth="1"/>
    <col min="18" max="19" width="4.25390625" style="1" customWidth="1"/>
    <col min="20" max="20" width="5.00390625" style="1" customWidth="1"/>
    <col min="21" max="21" width="5.375" style="1" customWidth="1"/>
    <col min="22" max="22" width="6.00390625" style="1" customWidth="1"/>
    <col min="23" max="23" width="4.125" style="1" customWidth="1"/>
    <col min="24" max="24" width="5.875" style="1" customWidth="1"/>
    <col min="25" max="25" width="5.125" style="1" customWidth="1"/>
    <col min="26" max="26" width="5.625" style="1" customWidth="1"/>
    <col min="27" max="27" width="8.375" style="1" customWidth="1"/>
    <col min="28" max="28" width="4.75390625" style="1" customWidth="1"/>
    <col min="29" max="29" width="5.125" style="1" customWidth="1"/>
    <col min="30" max="16384" width="9.125" style="1" customWidth="1"/>
  </cols>
  <sheetData>
    <row r="1" spans="2:73" ht="17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3" ht="30.75" customHeight="1">
      <c r="B2" s="96"/>
      <c r="C2" s="97"/>
      <c r="D2" s="215"/>
      <c r="E2" s="215"/>
      <c r="F2" s="216"/>
      <c r="G2" s="220">
        <f>IF(NOT(ISBLANK('СПИСОК КЛАССА'!E1)),'СПИСОК КЛАССА'!E1,"")</f>
      </c>
      <c r="H2" s="221"/>
      <c r="I2" s="215" t="s">
        <v>0</v>
      </c>
      <c r="J2" s="215"/>
      <c r="K2" s="218" t="str">
        <f>IF(NOT(ISBLANK('СПИСОК КЛАССА'!G1)),'СПИСОК КЛАССА'!G1,"")</f>
        <v>138074</v>
      </c>
      <c r="L2" s="219"/>
      <c r="M2" s="98"/>
      <c r="N2" s="215" t="s">
        <v>1</v>
      </c>
      <c r="O2" s="215"/>
      <c r="P2" s="218" t="str">
        <f>IF(NOT(ISBLANK('СПИСОК КЛАССА'!I1)),'СПИСОК КЛАССА'!I1,"")</f>
        <v>0405</v>
      </c>
      <c r="Q2" s="226"/>
      <c r="R2" s="98"/>
      <c r="S2" s="98"/>
      <c r="T2" s="98"/>
      <c r="U2" s="98"/>
      <c r="V2" s="213"/>
      <c r="W2" s="214"/>
      <c r="X2" s="99"/>
      <c r="Y2" s="96"/>
      <c r="Z2" s="96"/>
      <c r="AA2" s="9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:73" ht="12.75">
      <c r="B3" s="96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2:73" s="2" customFormat="1" ht="26.25" customHeight="1">
      <c r="B4" s="102"/>
      <c r="C4" s="102"/>
      <c r="D4" s="171" t="s">
        <v>262</v>
      </c>
      <c r="E4" s="103"/>
      <c r="F4" s="102"/>
      <c r="G4" s="222" t="str">
        <f>IF(NOT(ISBLANK('СПИСОК КЛАССА'!D3)),'СПИСОК КЛАССА'!D3,"")</f>
        <v>МБОУ СОШ С УИОП №80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04"/>
      <c r="Z4" s="104"/>
      <c r="AA4" s="10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2:73" ht="13.5" thickBot="1">
      <c r="B5" s="96"/>
      <c r="C5" s="105"/>
      <c r="D5" s="102"/>
      <c r="E5" s="102"/>
      <c r="F5" s="9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2:73" ht="17.25" customHeight="1" thickBot="1">
      <c r="B6" s="96"/>
      <c r="C6" s="96"/>
      <c r="D6" s="106" t="s">
        <v>16</v>
      </c>
      <c r="E6" s="106"/>
      <c r="F6" s="96"/>
      <c r="G6" s="107">
        <f>COUNTA('СПИСОК КЛАССА'!B12:'СПИСОК КЛАССА'!B55)</f>
        <v>28</v>
      </c>
      <c r="H6" s="96"/>
      <c r="I6" s="96"/>
      <c r="J6" s="108"/>
      <c r="K6" s="108"/>
      <c r="L6" s="96"/>
      <c r="M6" s="106" t="s">
        <v>17</v>
      </c>
      <c r="N6" s="224">
        <v>41387</v>
      </c>
      <c r="O6" s="225"/>
      <c r="P6" s="225"/>
      <c r="Q6" s="225"/>
      <c r="R6" s="225"/>
      <c r="S6" s="101"/>
      <c r="T6" s="101"/>
      <c r="U6" s="101"/>
      <c r="V6" s="101"/>
      <c r="W6" s="109"/>
      <c r="X6" s="109"/>
      <c r="Y6" s="109"/>
      <c r="Z6" s="110" t="s">
        <v>18</v>
      </c>
      <c r="AA6" s="111" t="s">
        <v>304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2:73" ht="12.75">
      <c r="B7" s="96"/>
      <c r="C7" s="11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4"/>
      <c r="AC7" s="4"/>
      <c r="AD7" s="11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2:73" ht="16.5" thickBot="1">
      <c r="B8" s="231" t="s">
        <v>244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4"/>
      <c r="AC8" s="4"/>
      <c r="AD8" s="1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53" ht="15.75" customHeight="1">
      <c r="A9" s="13"/>
      <c r="B9" s="227" t="s">
        <v>2</v>
      </c>
      <c r="C9" s="228" t="s">
        <v>19</v>
      </c>
      <c r="D9" s="217" t="s">
        <v>3</v>
      </c>
      <c r="E9" s="149"/>
      <c r="F9" s="229" t="s">
        <v>40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3" t="s">
        <v>21</v>
      </c>
      <c r="AA9" s="233" t="s">
        <v>37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76.5" customHeight="1">
      <c r="A10" s="14"/>
      <c r="B10" s="227"/>
      <c r="C10" s="228"/>
      <c r="D10" s="217"/>
      <c r="E10" s="14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/>
      <c r="AA10" s="23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24.75" customHeight="1">
      <c r="A11" s="14"/>
      <c r="B11" s="227"/>
      <c r="C11" s="228"/>
      <c r="D11" s="217"/>
      <c r="E11" s="149"/>
      <c r="F11" s="150">
        <v>1</v>
      </c>
      <c r="G11" s="150">
        <v>2</v>
      </c>
      <c r="H11" s="150">
        <v>3</v>
      </c>
      <c r="I11" s="150">
        <v>4</v>
      </c>
      <c r="J11" s="150">
        <v>5</v>
      </c>
      <c r="K11" s="150">
        <v>6</v>
      </c>
      <c r="L11" s="150">
        <v>7</v>
      </c>
      <c r="M11" s="150">
        <v>8</v>
      </c>
      <c r="N11" s="150">
        <v>9</v>
      </c>
      <c r="O11" s="150">
        <v>10</v>
      </c>
      <c r="P11" s="150">
        <v>11</v>
      </c>
      <c r="Q11" s="150">
        <v>12</v>
      </c>
      <c r="R11" s="150">
        <v>13</v>
      </c>
      <c r="S11" s="150">
        <v>14</v>
      </c>
      <c r="T11" s="150">
        <v>15</v>
      </c>
      <c r="U11" s="150">
        <v>16</v>
      </c>
      <c r="V11" s="150">
        <v>17</v>
      </c>
      <c r="W11" s="150">
        <v>18</v>
      </c>
      <c r="X11" s="150">
        <v>19</v>
      </c>
      <c r="Y11" s="150">
        <v>20</v>
      </c>
      <c r="Z11" s="233"/>
      <c r="AA11" s="23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24.75" customHeight="1" hidden="1">
      <c r="A12" s="14"/>
      <c r="B12" s="114"/>
      <c r="C12" s="115"/>
      <c r="D12" s="113"/>
      <c r="E12" s="11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>
        <f>COUNTIF(T16:T55,"2")</f>
        <v>5</v>
      </c>
      <c r="U12" s="116">
        <f>COUNTIF(U16:U55,"2")</f>
        <v>4</v>
      </c>
      <c r="V12" s="116">
        <f>COUNTIF(V16:V55,"2")</f>
        <v>7</v>
      </c>
      <c r="W12" s="116">
        <f>COUNTIF(W16:W55,"2")</f>
        <v>0</v>
      </c>
      <c r="X12" s="116"/>
      <c r="Y12" s="116"/>
      <c r="Z12" s="151"/>
      <c r="AA12" s="151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24.75" customHeight="1" hidden="1">
      <c r="A13" s="14"/>
      <c r="B13" s="114"/>
      <c r="C13" s="115"/>
      <c r="D13" s="113"/>
      <c r="E13" s="113"/>
      <c r="F13" s="116">
        <f>COUNTIF(F16:F55,"1")</f>
        <v>7</v>
      </c>
      <c r="G13" s="116">
        <f aca="true" t="shared" si="0" ref="G13:U13">COUNTIF(G16:G55,"1")</f>
        <v>5</v>
      </c>
      <c r="H13" s="116">
        <f t="shared" si="0"/>
        <v>7</v>
      </c>
      <c r="I13" s="116">
        <f t="shared" si="0"/>
        <v>6</v>
      </c>
      <c r="J13" s="116">
        <f t="shared" si="0"/>
        <v>5</v>
      </c>
      <c r="K13" s="116">
        <f t="shared" si="0"/>
        <v>7</v>
      </c>
      <c r="L13" s="116">
        <f t="shared" si="0"/>
        <v>4</v>
      </c>
      <c r="M13" s="116">
        <f t="shared" si="0"/>
        <v>5</v>
      </c>
      <c r="N13" s="116">
        <f t="shared" si="0"/>
        <v>7</v>
      </c>
      <c r="O13" s="116">
        <f t="shared" si="0"/>
        <v>5</v>
      </c>
      <c r="P13" s="116">
        <f t="shared" si="0"/>
        <v>4</v>
      </c>
      <c r="Q13" s="116">
        <f t="shared" si="0"/>
        <v>6</v>
      </c>
      <c r="R13" s="116">
        <f t="shared" si="0"/>
        <v>5</v>
      </c>
      <c r="S13" s="116">
        <f>COUNTIF(S16:S55,"1")</f>
        <v>7</v>
      </c>
      <c r="T13" s="116">
        <f>COUNTIF(T16:T55,"1")</f>
        <v>2</v>
      </c>
      <c r="U13" s="116">
        <f t="shared" si="0"/>
        <v>3</v>
      </c>
      <c r="V13" s="116">
        <f>COUNTIF(V16:V55,"1")</f>
        <v>0</v>
      </c>
      <c r="W13" s="116">
        <f>COUNTIF(W16:W55,"1")</f>
        <v>7</v>
      </c>
      <c r="X13" s="116">
        <f>COUNTIF(X16:X55,"1")</f>
        <v>3</v>
      </c>
      <c r="Y13" s="116">
        <f>COUNTIF(Y16:Y55,"1")</f>
        <v>1</v>
      </c>
      <c r="Z13" s="151"/>
      <c r="AA13" s="15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24.75" customHeight="1" hidden="1">
      <c r="A14" s="14"/>
      <c r="B14" s="114"/>
      <c r="C14" s="115"/>
      <c r="D14" s="113"/>
      <c r="E14" s="113"/>
      <c r="F14" s="116">
        <f>COUNTIF(F16:F55,"0")</f>
        <v>0</v>
      </c>
      <c r="G14" s="116">
        <f aca="true" t="shared" si="1" ref="G14:Y14">COUNTIF(G16:G55,"0")</f>
        <v>2</v>
      </c>
      <c r="H14" s="116">
        <f t="shared" si="1"/>
        <v>0</v>
      </c>
      <c r="I14" s="116">
        <f t="shared" si="1"/>
        <v>1</v>
      </c>
      <c r="J14" s="116">
        <f t="shared" si="1"/>
        <v>2</v>
      </c>
      <c r="K14" s="116">
        <f t="shared" si="1"/>
        <v>0</v>
      </c>
      <c r="L14" s="116">
        <f t="shared" si="1"/>
        <v>3</v>
      </c>
      <c r="M14" s="116">
        <f t="shared" si="1"/>
        <v>2</v>
      </c>
      <c r="N14" s="116">
        <f t="shared" si="1"/>
        <v>0</v>
      </c>
      <c r="O14" s="116">
        <f t="shared" si="1"/>
        <v>2</v>
      </c>
      <c r="P14" s="116">
        <f t="shared" si="1"/>
        <v>3</v>
      </c>
      <c r="Q14" s="116">
        <f t="shared" si="1"/>
        <v>1</v>
      </c>
      <c r="R14" s="116">
        <f t="shared" si="1"/>
        <v>2</v>
      </c>
      <c r="S14" s="116">
        <f t="shared" si="1"/>
        <v>0</v>
      </c>
      <c r="T14" s="116">
        <f t="shared" si="1"/>
        <v>0</v>
      </c>
      <c r="U14" s="116">
        <f t="shared" si="1"/>
        <v>0</v>
      </c>
      <c r="V14" s="116">
        <f t="shared" si="1"/>
        <v>0</v>
      </c>
      <c r="W14" s="116">
        <f t="shared" si="1"/>
        <v>0</v>
      </c>
      <c r="X14" s="116">
        <f t="shared" si="1"/>
        <v>4</v>
      </c>
      <c r="Y14" s="116">
        <f t="shared" si="1"/>
        <v>6</v>
      </c>
      <c r="Z14" s="151"/>
      <c r="AA14" s="151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23.25" hidden="1">
      <c r="A15" s="14">
        <f>SUM(A16:A55)</f>
        <v>7</v>
      </c>
      <c r="B15" s="118" t="s">
        <v>2</v>
      </c>
      <c r="C15" s="119" t="s">
        <v>42</v>
      </c>
      <c r="D15" s="120" t="s">
        <v>41</v>
      </c>
      <c r="E15" s="120" t="s">
        <v>44</v>
      </c>
      <c r="F15" s="116">
        <f>COUNTIF(F16:F55,"N")</f>
        <v>0</v>
      </c>
      <c r="G15" s="116">
        <f aca="true" t="shared" si="2" ref="G15:Y15">COUNTIF(G16:G55,"N")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>
        <f t="shared" si="2"/>
        <v>0</v>
      </c>
      <c r="X15" s="116">
        <f t="shared" si="2"/>
        <v>0</v>
      </c>
      <c r="Y15" s="116">
        <f t="shared" si="2"/>
        <v>0</v>
      </c>
      <c r="Z15" s="151" t="s">
        <v>43</v>
      </c>
      <c r="AA15" s="152" t="s">
        <v>45</v>
      </c>
      <c r="AD15" s="4"/>
      <c r="AE15" s="4"/>
      <c r="AF15" s="4"/>
      <c r="AG15" s="11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2.75" customHeight="1">
      <c r="A16" s="15">
        <f>IF('СПИСОК КЛАССА'!I12=1,1,0)</f>
        <v>0</v>
      </c>
      <c r="B16" s="123">
        <v>1</v>
      </c>
      <c r="C16" s="124">
        <f>IF(NOT(ISBLANK('СПИСОК КЛАССА'!B12)),'СПИСОК КЛАССА'!B12,"")</f>
        <v>1</v>
      </c>
      <c r="D16" s="124">
        <f>IF(NOT(ISBLANK('СПИСОК КЛАССА'!C12)),IF($A16=1,'СПИСОК КЛАССА'!C12,"УЧЕНИК НЕ ВЫПОЛНЯЛ РАБОТУ"),"")</f>
      </c>
      <c r="E16" s="124">
        <v>1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3">
        <f>IF(AND(OR($C16&lt;&gt;"",$D16&lt;&gt;""),$A16=1,$AA$6="ДА"),SUM(F16:Y16),"")</f>
      </c>
      <c r="AA16" s="154">
        <f>IF(AND(OR($C16&lt;&gt;"",$D16&lt;&gt;""),$A16=1,$AA$6="ДА"),Z16/24,"")</f>
      </c>
      <c r="AD16" s="4"/>
      <c r="AE16" s="4"/>
      <c r="AF16" s="4"/>
      <c r="AG16" s="11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2.75" customHeight="1">
      <c r="A17" s="15">
        <f>IF('СПИСОК КЛАССА'!I13=1,1,0)</f>
        <v>0</v>
      </c>
      <c r="B17" s="123">
        <v>2</v>
      </c>
      <c r="C17" s="124">
        <f>IF(NOT(ISBLANK('СПИСОК КЛАССА'!B13)),'СПИСОК КЛАССА'!B13,"")</f>
        <v>2</v>
      </c>
      <c r="D17" s="124">
        <f>IF(NOT(ISBLANK('СПИСОК КЛАССА'!C13)),IF($A17=1,'СПИСОК КЛАССА'!C13,"УЧЕНИК НЕ ВЫПОЛНЯЛ РАБОТУ"),"")</f>
      </c>
      <c r="E17" s="124">
        <v>1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53">
        <f aca="true" t="shared" si="3" ref="Z17:Z55">IF(AND(OR($C17&lt;&gt;"",$D17&lt;&gt;""),$A17=1,$AA$6="ДА"),SUM(F17:Y17),"")</f>
      </c>
      <c r="AA17" s="154">
        <f aca="true" t="shared" si="4" ref="AA17:AA55">IF(AND(OR($C17&lt;&gt;"",$D17&lt;&gt;""),$A17=1,$AA$6="ДА"),Z17/24,"")</f>
      </c>
      <c r="AD17" s="4"/>
      <c r="AE17" s="4"/>
      <c r="AF17" s="4"/>
      <c r="AG17" s="11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2.75" customHeight="1">
      <c r="A18" s="15">
        <f>IF('СПИСОК КЛАССА'!I14=1,1,0)</f>
        <v>0</v>
      </c>
      <c r="B18" s="123">
        <v>3</v>
      </c>
      <c r="C18" s="124">
        <f>IF(NOT(ISBLANK('СПИСОК КЛАССА'!B14)),'СПИСОК КЛАССА'!B14,"")</f>
        <v>3</v>
      </c>
      <c r="D18" s="124">
        <f>IF(NOT(ISBLANK('СПИСОК КЛАССА'!C14)),IF($A18=1,'СПИСОК КЛАССА'!C14,"УЧЕНИК НЕ ВЫПОЛНЯЛ РАБОТУ"),"")</f>
      </c>
      <c r="E18" s="124">
        <v>1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53">
        <f t="shared" si="3"/>
      </c>
      <c r="AA18" s="154">
        <f t="shared" si="4"/>
      </c>
      <c r="AD18" s="4"/>
      <c r="AE18" s="4"/>
      <c r="AF18" s="4"/>
      <c r="AG18" s="1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2.75" customHeight="1">
      <c r="A19" s="15">
        <f>IF('СПИСОК КЛАССА'!I15=1,1,0)</f>
        <v>0</v>
      </c>
      <c r="B19" s="123">
        <v>4</v>
      </c>
      <c r="C19" s="124">
        <f>IF(NOT(ISBLANK('СПИСОК КЛАССА'!B15)),'СПИСОК КЛАССА'!B15,"")</f>
        <v>4</v>
      </c>
      <c r="D19" s="124">
        <f>IF(NOT(ISBLANK('СПИСОК КЛАССА'!C15)),IF($A19=1,'СПИСОК КЛАССА'!C15,"УЧЕНИК НЕ ВЫПОЛНЯЛ РАБОТУ"),"")</f>
      </c>
      <c r="E19" s="124">
        <v>1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53">
        <f t="shared" si="3"/>
      </c>
      <c r="AA19" s="154">
        <f t="shared" si="4"/>
      </c>
      <c r="AD19" s="4"/>
      <c r="AE19" s="4"/>
      <c r="AF19" s="4"/>
      <c r="AG19" s="1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2.75" customHeight="1">
      <c r="A20" s="15">
        <f>IF('СПИСОК КЛАССА'!I16=1,1,0)</f>
        <v>0</v>
      </c>
      <c r="B20" s="123">
        <v>5</v>
      </c>
      <c r="C20" s="124">
        <f>IF(NOT(ISBLANK('СПИСОК КЛАССА'!B16)),'СПИСОК КЛАССА'!B16,"")</f>
        <v>5</v>
      </c>
      <c r="D20" s="124">
        <f>IF(NOT(ISBLANK('СПИСОК КЛАССА'!C16)),IF($A20=1,'СПИСОК КЛАССА'!C16,"УЧЕНИК НЕ ВЫПОЛНЯЛ РАБОТУ"),"")</f>
      </c>
      <c r="E20" s="124">
        <v>1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53">
        <f t="shared" si="3"/>
      </c>
      <c r="AA20" s="154">
        <f t="shared" si="4"/>
      </c>
      <c r="AD20" s="4"/>
      <c r="AE20" s="4"/>
      <c r="AF20" s="4"/>
      <c r="AG20" s="1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2.75" customHeight="1">
      <c r="A21" s="15">
        <f>IF('СПИСОК КЛАССА'!I17=1,1,0)</f>
        <v>0</v>
      </c>
      <c r="B21" s="123">
        <v>6</v>
      </c>
      <c r="C21" s="124">
        <f>IF(NOT(ISBLANK('СПИСОК КЛАССА'!B17)),'СПИСОК КЛАССА'!B17,"")</f>
        <v>6</v>
      </c>
      <c r="D21" s="124">
        <f>IF(NOT(ISBLANK('СПИСОК КЛАССА'!C17)),IF($A21=1,'СПИСОК КЛАССА'!C17,"УЧЕНИК НЕ ВЫПОЛНЯЛ РАБОТУ"),"")</f>
      </c>
      <c r="E21" s="124">
        <v>1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53">
        <f t="shared" si="3"/>
      </c>
      <c r="AA21" s="154">
        <f t="shared" si="4"/>
      </c>
      <c r="AD21" s="4"/>
      <c r="AE21" s="4"/>
      <c r="AF21" s="4"/>
      <c r="AG21" s="1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 customHeight="1">
      <c r="A22" s="15">
        <f>IF('СПИСОК КЛАССА'!I18=1,1,0)</f>
        <v>1</v>
      </c>
      <c r="B22" s="123">
        <v>7</v>
      </c>
      <c r="C22" s="124">
        <f>IF(NOT(ISBLANK('СПИСОК КЛАССА'!B18)),'СПИСОК КЛАССА'!B18,"")</f>
        <v>7</v>
      </c>
      <c r="D22" s="124">
        <f>IF(NOT(ISBLANK('СПИСОК КЛАССА'!C18)),IF($A22=1,'СПИСОК КЛАССА'!C18,"УЧЕНИК НЕ ВЫПОЛНЯЛ РАБОТУ"),"")</f>
      </c>
      <c r="E22" s="124">
        <v>1</v>
      </c>
      <c r="F22" s="125">
        <v>1</v>
      </c>
      <c r="G22" s="125">
        <v>1</v>
      </c>
      <c r="H22" s="125">
        <v>1</v>
      </c>
      <c r="I22" s="125">
        <v>1</v>
      </c>
      <c r="J22" s="125">
        <v>1</v>
      </c>
      <c r="K22" s="125">
        <v>1</v>
      </c>
      <c r="L22" s="125">
        <v>1</v>
      </c>
      <c r="M22" s="125">
        <v>0</v>
      </c>
      <c r="N22" s="125">
        <v>1</v>
      </c>
      <c r="O22" s="125">
        <v>1</v>
      </c>
      <c r="P22" s="125">
        <v>0</v>
      </c>
      <c r="Q22" s="125">
        <v>1</v>
      </c>
      <c r="R22" s="125">
        <v>0</v>
      </c>
      <c r="S22" s="125">
        <v>1</v>
      </c>
      <c r="T22" s="125">
        <v>2</v>
      </c>
      <c r="U22" s="125">
        <v>2</v>
      </c>
      <c r="V22" s="125">
        <v>2</v>
      </c>
      <c r="W22" s="125">
        <v>1</v>
      </c>
      <c r="X22" s="125">
        <v>0</v>
      </c>
      <c r="Y22" s="125">
        <v>0</v>
      </c>
      <c r="Z22" s="153">
        <f t="shared" si="3"/>
        <v>18</v>
      </c>
      <c r="AA22" s="154">
        <f t="shared" si="4"/>
        <v>0.75</v>
      </c>
      <c r="AD22" s="4"/>
      <c r="AE22" s="4"/>
      <c r="AF22" s="4"/>
      <c r="AG22" s="1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 customHeight="1">
      <c r="A23" s="15">
        <f>IF('СПИСОК КЛАССА'!I19=1,1,0)</f>
        <v>0</v>
      </c>
      <c r="B23" s="123">
        <v>8</v>
      </c>
      <c r="C23" s="124">
        <f>IF(NOT(ISBLANK('СПИСОК КЛАССА'!B19)),'СПИСОК КЛАССА'!B19,"")</f>
        <v>8</v>
      </c>
      <c r="D23" s="124">
        <f>IF(NOT(ISBLANK('СПИСОК КЛАССА'!C19)),IF($A23=1,'СПИСОК КЛАССА'!C19,"УЧЕНИК НЕ ВЫПОЛНЯЛ РАБОТУ"),"")</f>
      </c>
      <c r="E23" s="124">
        <v>1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53">
        <f t="shared" si="3"/>
      </c>
      <c r="AA23" s="154">
        <f t="shared" si="4"/>
      </c>
      <c r="AD23" s="4"/>
      <c r="AE23" s="4"/>
      <c r="AF23" s="4"/>
      <c r="AG23" s="11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 customHeight="1">
      <c r="A24" s="15">
        <f>IF('СПИСОК КЛАССА'!I20=1,1,0)</f>
        <v>1</v>
      </c>
      <c r="B24" s="123">
        <v>9</v>
      </c>
      <c r="C24" s="124">
        <f>IF(NOT(ISBLANK('СПИСОК КЛАССА'!B20)),'СПИСОК КЛАССА'!B20,"")</f>
        <v>9</v>
      </c>
      <c r="D24" s="124">
        <f>IF(NOT(ISBLANK('СПИСОК КЛАССА'!C20)),IF($A24=1,'СПИСОК КЛАССА'!C20,"УЧЕНИК НЕ ВЫПОЛНЯЛ РАБОТУ"),"")</f>
      </c>
      <c r="E24" s="124">
        <v>1</v>
      </c>
      <c r="F24" s="125">
        <v>1</v>
      </c>
      <c r="G24" s="125">
        <v>1</v>
      </c>
      <c r="H24" s="125">
        <v>1</v>
      </c>
      <c r="I24" s="125">
        <v>1</v>
      </c>
      <c r="J24" s="125">
        <v>1</v>
      </c>
      <c r="K24" s="125">
        <v>1</v>
      </c>
      <c r="L24" s="125">
        <v>1</v>
      </c>
      <c r="M24" s="125">
        <v>1</v>
      </c>
      <c r="N24" s="125">
        <v>1</v>
      </c>
      <c r="O24" s="125">
        <v>1</v>
      </c>
      <c r="P24" s="125">
        <v>1</v>
      </c>
      <c r="Q24" s="125">
        <v>1</v>
      </c>
      <c r="R24" s="125">
        <v>1</v>
      </c>
      <c r="S24" s="125">
        <v>1</v>
      </c>
      <c r="T24" s="125">
        <v>2</v>
      </c>
      <c r="U24" s="125">
        <v>1</v>
      </c>
      <c r="V24" s="125">
        <v>2</v>
      </c>
      <c r="W24" s="125">
        <v>1</v>
      </c>
      <c r="X24" s="125">
        <v>1</v>
      </c>
      <c r="Y24" s="125">
        <v>0</v>
      </c>
      <c r="Z24" s="153">
        <f t="shared" si="3"/>
        <v>21</v>
      </c>
      <c r="AA24" s="154">
        <f t="shared" si="4"/>
        <v>0.875</v>
      </c>
      <c r="AD24" s="4"/>
      <c r="AE24" s="4"/>
      <c r="AF24" s="4"/>
      <c r="AG24" s="11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2.75" customHeight="1">
      <c r="A25" s="15">
        <f>IF('СПИСОК КЛАССА'!I21=1,1,0)</f>
        <v>0</v>
      </c>
      <c r="B25" s="123">
        <v>10</v>
      </c>
      <c r="C25" s="124">
        <f>IF(NOT(ISBLANK('СПИСОК КЛАССА'!B21)),'СПИСОК КЛАССА'!B21,"")</f>
        <v>10</v>
      </c>
      <c r="D25" s="124">
        <f>IF(NOT(ISBLANK('СПИСОК КЛАССА'!C21)),IF($A25=1,'СПИСОК КЛАССА'!C21,"УЧЕНИК НЕ ВЫПОЛНЯЛ РАБОТУ"),"")</f>
      </c>
      <c r="E25" s="124">
        <v>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53">
        <f t="shared" si="3"/>
      </c>
      <c r="AA25" s="154">
        <f t="shared" si="4"/>
      </c>
      <c r="AD25" s="4"/>
      <c r="AE25" s="4"/>
      <c r="AF25" s="4"/>
      <c r="AG25" s="11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2.75" customHeight="1">
      <c r="A26" s="15">
        <f>IF('СПИСОК КЛАССА'!I22=1,1,0)</f>
        <v>0</v>
      </c>
      <c r="B26" s="123">
        <v>11</v>
      </c>
      <c r="C26" s="124">
        <f>IF(NOT(ISBLANK('СПИСОК КЛАССА'!B22)),'СПИСОК КЛАССА'!B22,"")</f>
        <v>11</v>
      </c>
      <c r="D26" s="124">
        <f>IF(NOT(ISBLANK('СПИСОК КЛАССА'!C22)),IF($A26=1,'СПИСОК КЛАССА'!C22,"УЧЕНИК НЕ ВЫПОЛНЯЛ РАБОТУ"),"")</f>
      </c>
      <c r="E26" s="124">
        <v>1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53">
        <f t="shared" si="3"/>
      </c>
      <c r="AA26" s="154">
        <f t="shared" si="4"/>
      </c>
      <c r="AD26" s="4"/>
      <c r="AE26" s="4"/>
      <c r="AF26" s="4"/>
      <c r="AG26" s="11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15">
        <f>IF('СПИСОК КЛАССА'!I23=1,1,0)</f>
        <v>0</v>
      </c>
      <c r="B27" s="123">
        <v>12</v>
      </c>
      <c r="C27" s="124">
        <f>IF(NOT(ISBLANK('СПИСОК КЛАССА'!B23)),'СПИСОК КЛАССА'!B23,"")</f>
        <v>12</v>
      </c>
      <c r="D27" s="124">
        <f>IF(NOT(ISBLANK('СПИСОК КЛАССА'!C23)),IF($A27=1,'СПИСОК КЛАССА'!C23,"УЧЕНИК НЕ ВЫПОЛНЯЛ РАБОТУ"),"")</f>
      </c>
      <c r="E27" s="124">
        <v>1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53">
        <f t="shared" si="3"/>
      </c>
      <c r="AA27" s="154">
        <f t="shared" si="4"/>
      </c>
      <c r="AD27" s="4"/>
      <c r="AE27" s="4"/>
      <c r="AF27" s="4"/>
      <c r="AG27" s="11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15">
        <f>IF('СПИСОК КЛАССА'!I24=1,1,0)</f>
        <v>1</v>
      </c>
      <c r="B28" s="123">
        <v>13</v>
      </c>
      <c r="C28" s="124">
        <f>IF(NOT(ISBLANK('СПИСОК КЛАССА'!B24)),'СПИСОК КЛАССА'!B24,"")</f>
        <v>13</v>
      </c>
      <c r="D28" s="124">
        <f>IF(NOT(ISBLANK('СПИСОК КЛАССА'!C24)),IF($A28=1,'СПИСОК КЛАССА'!C24,"УЧЕНИК НЕ ВЫПОЛНЯЛ РАБОТУ"),"")</f>
      </c>
      <c r="E28" s="124">
        <v>1</v>
      </c>
      <c r="F28" s="125">
        <v>1</v>
      </c>
      <c r="G28" s="125">
        <v>1</v>
      </c>
      <c r="H28" s="125">
        <v>1</v>
      </c>
      <c r="I28" s="125">
        <v>1</v>
      </c>
      <c r="J28" s="125">
        <v>1</v>
      </c>
      <c r="K28" s="125">
        <v>1</v>
      </c>
      <c r="L28" s="125">
        <v>0</v>
      </c>
      <c r="M28" s="125">
        <v>1</v>
      </c>
      <c r="N28" s="125">
        <v>1</v>
      </c>
      <c r="O28" s="125">
        <v>1</v>
      </c>
      <c r="P28" s="125">
        <v>0</v>
      </c>
      <c r="Q28" s="125">
        <v>1</v>
      </c>
      <c r="R28" s="125">
        <v>1</v>
      </c>
      <c r="S28" s="125">
        <v>1</v>
      </c>
      <c r="T28" s="125">
        <v>1</v>
      </c>
      <c r="U28" s="125">
        <v>2</v>
      </c>
      <c r="V28" s="125">
        <v>2</v>
      </c>
      <c r="W28" s="125">
        <v>1</v>
      </c>
      <c r="X28" s="125">
        <v>0</v>
      </c>
      <c r="Y28" s="125">
        <v>0</v>
      </c>
      <c r="Z28" s="153">
        <f t="shared" si="3"/>
        <v>18</v>
      </c>
      <c r="AA28" s="154">
        <f t="shared" si="4"/>
        <v>0.75</v>
      </c>
      <c r="AD28" s="4"/>
      <c r="AE28" s="4"/>
      <c r="AF28" s="4"/>
      <c r="AG28" s="11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15">
        <f>IF('СПИСОК КЛАССА'!I25=1,1,0)</f>
        <v>0</v>
      </c>
      <c r="B29" s="123">
        <v>14</v>
      </c>
      <c r="C29" s="124">
        <f>IF(NOT(ISBLANK('СПИСОК КЛАССА'!B25)),'СПИСОК КЛАССА'!B25,"")</f>
        <v>14</v>
      </c>
      <c r="D29" s="124">
        <f>IF(NOT(ISBLANK('СПИСОК КЛАССА'!C25)),IF($A29=1,'СПИСОК КЛАССА'!C25,"УЧЕНИК НЕ ВЫПОЛНЯЛ РАБОТУ"),"")</f>
      </c>
      <c r="E29" s="124">
        <v>1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53">
        <f t="shared" si="3"/>
      </c>
      <c r="AA29" s="154">
        <f t="shared" si="4"/>
      </c>
      <c r="AD29" s="4"/>
      <c r="AE29" s="4"/>
      <c r="AF29" s="4"/>
      <c r="AG29" s="11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 customHeight="1">
      <c r="A30" s="15">
        <f>IF('СПИСОК КЛАССА'!I26=1,1,0)</f>
        <v>0</v>
      </c>
      <c r="B30" s="123">
        <v>15</v>
      </c>
      <c r="C30" s="124">
        <f>IF(NOT(ISBLANK('СПИСОК КЛАССА'!B26)),'СПИСОК КЛАССА'!B26,"")</f>
        <v>15</v>
      </c>
      <c r="D30" s="124">
        <f>IF(NOT(ISBLANK('СПИСОК КЛАССА'!C26)),IF($A30=1,'СПИСОК КЛАССА'!C26,"УЧЕНИК НЕ ВЫПОЛНЯЛ РАБОТУ"),"")</f>
      </c>
      <c r="E30" s="124">
        <v>1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53">
        <f t="shared" si="3"/>
      </c>
      <c r="AA30" s="154">
        <f t="shared" si="4"/>
      </c>
      <c r="AD30" s="4"/>
      <c r="AE30" s="4"/>
      <c r="AF30" s="4"/>
      <c r="AG30" s="11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2.75" customHeight="1">
      <c r="A31" s="15">
        <f>IF('СПИСОК КЛАССА'!I27=1,1,0)</f>
        <v>0</v>
      </c>
      <c r="B31" s="123">
        <v>16</v>
      </c>
      <c r="C31" s="124">
        <f>IF(NOT(ISBLANK('СПИСОК КЛАССА'!B27)),'СПИСОК КЛАССА'!B27,"")</f>
        <v>16</v>
      </c>
      <c r="D31" s="124">
        <f>IF(NOT(ISBLANK('СПИСОК КЛАССА'!C27)),IF($A31=1,'СПИСОК КЛАССА'!C27,"УЧЕНИК НЕ ВЫПОЛНЯЛ РАБОТУ"),"")</f>
      </c>
      <c r="E31" s="124">
        <v>1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53">
        <f t="shared" si="3"/>
      </c>
      <c r="AA31" s="154">
        <f t="shared" si="4"/>
      </c>
      <c r="AD31" s="4"/>
      <c r="AE31" s="4"/>
      <c r="AF31" s="4"/>
      <c r="AG31" s="11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>
      <c r="A32" s="15">
        <f>IF('СПИСОК КЛАССА'!I28=1,1,0)</f>
        <v>0</v>
      </c>
      <c r="B32" s="123">
        <v>17</v>
      </c>
      <c r="C32" s="124">
        <f>IF(NOT(ISBLANK('СПИСОК КЛАССА'!B28)),'СПИСОК КЛАССА'!B28,"")</f>
        <v>17</v>
      </c>
      <c r="D32" s="124">
        <f>IF(NOT(ISBLANK('СПИСОК КЛАССА'!C28)),IF($A32=1,'СПИСОК КЛАССА'!C28,"УЧЕНИК НЕ ВЫПОЛНЯЛ РАБОТУ"),"")</f>
      </c>
      <c r="E32" s="124">
        <v>1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53">
        <f t="shared" si="3"/>
      </c>
      <c r="AA32" s="154">
        <f t="shared" si="4"/>
      </c>
      <c r="AD32" s="4"/>
      <c r="AE32" s="4"/>
      <c r="AF32" s="4"/>
      <c r="AG32" s="11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2.75" customHeight="1">
      <c r="A33" s="15">
        <f>IF('СПИСОК КЛАССА'!I29=1,1,0)</f>
        <v>0</v>
      </c>
      <c r="B33" s="123">
        <v>18</v>
      </c>
      <c r="C33" s="124">
        <f>IF(NOT(ISBLANK('СПИСОК КЛАССА'!B29)),'СПИСОК КЛАССА'!B29,"")</f>
        <v>18</v>
      </c>
      <c r="D33" s="124">
        <f>IF(NOT(ISBLANK('СПИСОК КЛАССА'!C29)),IF($A33=1,'СПИСОК КЛАССА'!C29,"УЧЕНИК НЕ ВЫПОЛНЯЛ РАБОТУ"),"")</f>
      </c>
      <c r="E33" s="124">
        <v>1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53">
        <f t="shared" si="3"/>
      </c>
      <c r="AA33" s="154">
        <f t="shared" si="4"/>
      </c>
      <c r="AD33" s="4"/>
      <c r="AE33" s="4"/>
      <c r="AF33" s="4"/>
      <c r="AG33" s="11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2.75" customHeight="1">
      <c r="A34" s="15">
        <f>IF('СПИСОК КЛАССА'!I30=1,1,0)</f>
        <v>0</v>
      </c>
      <c r="B34" s="123">
        <v>19</v>
      </c>
      <c r="C34" s="124">
        <f>IF(NOT(ISBLANK('СПИСОК КЛАССА'!B30)),'СПИСОК КЛАССА'!B30,"")</f>
        <v>19</v>
      </c>
      <c r="D34" s="124">
        <f>IF(NOT(ISBLANK('СПИСОК КЛАССА'!C30)),IF($A34=1,'СПИСОК КЛАССА'!C30,"УЧЕНИК НЕ ВЫПОЛНЯЛ РАБОТУ"),"")</f>
      </c>
      <c r="E34" s="124">
        <v>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53">
        <f t="shared" si="3"/>
      </c>
      <c r="AA34" s="154">
        <f t="shared" si="4"/>
      </c>
      <c r="AD34" s="4"/>
      <c r="AE34" s="4"/>
      <c r="AF34" s="4"/>
      <c r="AG34" s="11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2.75" customHeight="1">
      <c r="A35" s="15">
        <f>IF('СПИСОК КЛАССА'!I31=1,1,0)</f>
        <v>0</v>
      </c>
      <c r="B35" s="123">
        <v>20</v>
      </c>
      <c r="C35" s="124">
        <f>IF(NOT(ISBLANK('СПИСОК КЛАССА'!B31)),'СПИСОК КЛАССА'!B31,"")</f>
        <v>20</v>
      </c>
      <c r="D35" s="124">
        <f>IF(NOT(ISBLANK('СПИСОК КЛАССА'!C31)),IF($A35=1,'СПИСОК КЛАССА'!C31,"УЧЕНИК НЕ ВЫПОЛНЯЛ РАБОТУ"),"")</f>
      </c>
      <c r="E35" s="124">
        <v>1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53">
        <f t="shared" si="3"/>
      </c>
      <c r="AA35" s="154">
        <f t="shared" si="4"/>
      </c>
      <c r="AD35" s="4"/>
      <c r="AE35" s="4"/>
      <c r="AF35" s="4"/>
      <c r="AG35" s="11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2.75" customHeight="1">
      <c r="A36" s="15">
        <f>IF('СПИСОК КЛАССА'!I32=1,1,0)</f>
        <v>1</v>
      </c>
      <c r="B36" s="123">
        <v>21</v>
      </c>
      <c r="C36" s="124">
        <f>IF(NOT(ISBLANK('СПИСОК КЛАССА'!B32)),'СПИСОК КЛАССА'!B32,"")</f>
        <v>21</v>
      </c>
      <c r="D36" s="124">
        <f>IF(NOT(ISBLANK('СПИСОК КЛАССА'!C32)),IF($A36=1,'СПИСОК КЛАССА'!C32,"УЧЕНИК НЕ ВЫПОЛНЯЛ РАБОТУ"),"")</f>
      </c>
      <c r="E36" s="124">
        <v>1</v>
      </c>
      <c r="F36" s="125">
        <v>1</v>
      </c>
      <c r="G36" s="125">
        <v>1</v>
      </c>
      <c r="H36" s="125">
        <v>1</v>
      </c>
      <c r="I36" s="125">
        <v>1</v>
      </c>
      <c r="J36" s="125">
        <v>1</v>
      </c>
      <c r="K36" s="125">
        <v>1</v>
      </c>
      <c r="L36" s="125">
        <v>1</v>
      </c>
      <c r="M36" s="125">
        <v>1</v>
      </c>
      <c r="N36" s="125">
        <v>1</v>
      </c>
      <c r="O36" s="125">
        <v>1</v>
      </c>
      <c r="P36" s="125">
        <v>1</v>
      </c>
      <c r="Q36" s="125">
        <v>1</v>
      </c>
      <c r="R36" s="125">
        <v>1</v>
      </c>
      <c r="S36" s="125">
        <v>1</v>
      </c>
      <c r="T36" s="125">
        <v>2</v>
      </c>
      <c r="U36" s="125">
        <v>1</v>
      </c>
      <c r="V36" s="125">
        <v>2</v>
      </c>
      <c r="W36" s="125">
        <v>1</v>
      </c>
      <c r="X36" s="125">
        <v>1</v>
      </c>
      <c r="Y36" s="125">
        <v>0</v>
      </c>
      <c r="Z36" s="153">
        <f t="shared" si="3"/>
        <v>21</v>
      </c>
      <c r="AA36" s="154">
        <f t="shared" si="4"/>
        <v>0.875</v>
      </c>
      <c r="AD36" s="4"/>
      <c r="AE36" s="4"/>
      <c r="AF36" s="4"/>
      <c r="AG36" s="11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2.75" customHeight="1">
      <c r="A37" s="15">
        <f>IF('СПИСОК КЛАССА'!I33=1,1,0)</f>
        <v>0</v>
      </c>
      <c r="B37" s="123">
        <v>22</v>
      </c>
      <c r="C37" s="124">
        <f>IF(NOT(ISBLANK('СПИСОК КЛАССА'!B33)),'СПИСОК КЛАССА'!B33,"")</f>
        <v>22</v>
      </c>
      <c r="D37" s="124">
        <f>IF(NOT(ISBLANK('СПИСОК КЛАССА'!C33)),IF($A37=1,'СПИСОК КЛАССА'!C33,"УЧЕНИК НЕ ВЫПОЛНЯЛ РАБОТУ"),"")</f>
      </c>
      <c r="E37" s="124">
        <v>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53">
        <f t="shared" si="3"/>
      </c>
      <c r="AA37" s="154">
        <f t="shared" si="4"/>
      </c>
      <c r="AD37" s="4"/>
      <c r="AE37" s="4"/>
      <c r="AF37" s="4"/>
      <c r="AG37" s="11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2.75" customHeight="1">
      <c r="A38" s="15">
        <f>IF('СПИСОК КЛАССА'!I34=1,1,0)</f>
        <v>1</v>
      </c>
      <c r="B38" s="123">
        <v>23</v>
      </c>
      <c r="C38" s="124">
        <f>IF(NOT(ISBLANK('СПИСОК КЛАССА'!B34)),'СПИСОК КЛАССА'!B34,"")</f>
        <v>23</v>
      </c>
      <c r="D38" s="124">
        <f>IF(NOT(ISBLANK('СПИСОК КЛАССА'!C34)),IF($A38=1,'СПИСОК КЛАССА'!C34,"УЧЕНИК НЕ ВЫПОЛНЯЛ РАБОТУ"),"")</f>
      </c>
      <c r="E38" s="124">
        <v>1</v>
      </c>
      <c r="F38" s="125">
        <v>1</v>
      </c>
      <c r="G38" s="125">
        <v>0</v>
      </c>
      <c r="H38" s="125">
        <v>1</v>
      </c>
      <c r="I38" s="125">
        <v>1</v>
      </c>
      <c r="J38" s="125">
        <v>1</v>
      </c>
      <c r="K38" s="125">
        <v>1</v>
      </c>
      <c r="L38" s="125">
        <v>1</v>
      </c>
      <c r="M38" s="125">
        <v>0</v>
      </c>
      <c r="N38" s="125">
        <v>1</v>
      </c>
      <c r="O38" s="125">
        <v>0</v>
      </c>
      <c r="P38" s="125">
        <v>0</v>
      </c>
      <c r="Q38" s="125">
        <v>1</v>
      </c>
      <c r="R38" s="125">
        <v>0</v>
      </c>
      <c r="S38" s="125">
        <v>1</v>
      </c>
      <c r="T38" s="125">
        <v>2</v>
      </c>
      <c r="U38" s="125">
        <v>2</v>
      </c>
      <c r="V38" s="125">
        <v>2</v>
      </c>
      <c r="W38" s="125">
        <v>1</v>
      </c>
      <c r="X38" s="125">
        <v>1</v>
      </c>
      <c r="Y38" s="125">
        <v>1</v>
      </c>
      <c r="Z38" s="153">
        <f t="shared" si="3"/>
        <v>18</v>
      </c>
      <c r="AA38" s="154">
        <f t="shared" si="4"/>
        <v>0.75</v>
      </c>
      <c r="AD38" s="4"/>
      <c r="AE38" s="4"/>
      <c r="AF38" s="4"/>
      <c r="AG38" s="11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2.75" customHeight="1">
      <c r="A39" s="15">
        <f>IF('СПИСОК КЛАССА'!I35=1,1,0)</f>
        <v>0</v>
      </c>
      <c r="B39" s="123">
        <v>24</v>
      </c>
      <c r="C39" s="124">
        <f>IF(NOT(ISBLANK('СПИСОК КЛАССА'!B35)),'СПИСОК КЛАССА'!B35,"")</f>
        <v>24</v>
      </c>
      <c r="D39" s="124">
        <f>IF(NOT(ISBLANK('СПИСОК КЛАССА'!C35)),IF($A39=1,'СПИСОК КЛАССА'!C35,"УЧЕНИК НЕ ВЫПОЛНЯЛ РАБОТУ"),"")</f>
      </c>
      <c r="E39" s="124">
        <v>1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53">
        <f t="shared" si="3"/>
      </c>
      <c r="AA39" s="154">
        <f t="shared" si="4"/>
      </c>
      <c r="AD39" s="4"/>
      <c r="AE39" s="4"/>
      <c r="AF39" s="4"/>
      <c r="AG39" s="11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2.75" customHeight="1">
      <c r="A40" s="15">
        <f>IF('СПИСОК КЛАССА'!I36=1,1,0)</f>
        <v>0</v>
      </c>
      <c r="B40" s="123">
        <v>25</v>
      </c>
      <c r="C40" s="124">
        <f>IF(NOT(ISBLANK('СПИСОК КЛАССА'!B36)),'СПИСОК КЛАССА'!B36,"")</f>
        <v>25</v>
      </c>
      <c r="D40" s="124">
        <f>IF(NOT(ISBLANK('СПИСОК КЛАССА'!C36)),IF($A40=1,'СПИСОК КЛАССА'!C36,"УЧЕНИК НЕ ВЫПОЛНЯЛ РАБОТУ"),"")</f>
      </c>
      <c r="E40" s="124">
        <v>1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53">
        <f t="shared" si="3"/>
      </c>
      <c r="AA40" s="154">
        <f t="shared" si="4"/>
      </c>
      <c r="AD40" s="4"/>
      <c r="AE40" s="4"/>
      <c r="AF40" s="4"/>
      <c r="AG40" s="11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2.75" customHeight="1">
      <c r="A41" s="15">
        <f>IF('СПИСОК КЛАССА'!I37=1,1,0)</f>
        <v>1</v>
      </c>
      <c r="B41" s="123">
        <v>26</v>
      </c>
      <c r="C41" s="124">
        <f>IF(NOT(ISBLANK('СПИСОК КЛАССА'!B37)),'СПИСОК КЛАССА'!B37,"")</f>
        <v>26</v>
      </c>
      <c r="D41" s="124">
        <f>IF(NOT(ISBLANK('СПИСОК КЛАССА'!C37)),IF($A41=1,'СПИСОК КЛАССА'!C37,"УЧЕНИК НЕ ВЫПОЛНЯЛ РАБОТУ"),"")</f>
      </c>
      <c r="E41" s="124">
        <v>1</v>
      </c>
      <c r="F41" s="125">
        <v>1</v>
      </c>
      <c r="G41" s="125">
        <v>1</v>
      </c>
      <c r="H41" s="125">
        <v>1</v>
      </c>
      <c r="I41" s="125">
        <v>1</v>
      </c>
      <c r="J41" s="125">
        <v>0</v>
      </c>
      <c r="K41" s="125">
        <v>1</v>
      </c>
      <c r="L41" s="125">
        <v>0</v>
      </c>
      <c r="M41" s="125">
        <v>1</v>
      </c>
      <c r="N41" s="125">
        <v>1</v>
      </c>
      <c r="O41" s="125">
        <v>0</v>
      </c>
      <c r="P41" s="125">
        <v>1</v>
      </c>
      <c r="Q41" s="125">
        <v>1</v>
      </c>
      <c r="R41" s="125">
        <v>1</v>
      </c>
      <c r="S41" s="125">
        <v>1</v>
      </c>
      <c r="T41" s="125">
        <v>2</v>
      </c>
      <c r="U41" s="125">
        <v>2</v>
      </c>
      <c r="V41" s="125">
        <v>2</v>
      </c>
      <c r="W41" s="125">
        <v>1</v>
      </c>
      <c r="X41" s="125">
        <v>0</v>
      </c>
      <c r="Y41" s="125">
        <v>0</v>
      </c>
      <c r="Z41" s="153">
        <f t="shared" si="3"/>
        <v>18</v>
      </c>
      <c r="AA41" s="154">
        <f t="shared" si="4"/>
        <v>0.75</v>
      </c>
      <c r="AD41" s="4"/>
      <c r="AE41" s="4"/>
      <c r="AF41" s="4"/>
      <c r="AG41" s="11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2.75" customHeight="1">
      <c r="A42" s="15">
        <f>IF('СПИСОК КЛАССА'!I38=1,1,0)</f>
        <v>0</v>
      </c>
      <c r="B42" s="123">
        <v>27</v>
      </c>
      <c r="C42" s="124">
        <f>IF(NOT(ISBLANK('СПИСОК КЛАССА'!B38)),'СПИСОК КЛАССА'!B38,"")</f>
        <v>27</v>
      </c>
      <c r="D42" s="124">
        <f>IF(NOT(ISBLANK('СПИСОК КЛАССА'!C38)),IF($A42=1,'СПИСОК КЛАССА'!C38,"УЧЕНИК НЕ ВЫПОЛНЯЛ РАБОТУ"),"")</f>
      </c>
      <c r="E42" s="124">
        <v>1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53">
        <f t="shared" si="3"/>
      </c>
      <c r="AA42" s="154">
        <f t="shared" si="4"/>
      </c>
      <c r="AD42" s="4"/>
      <c r="AE42" s="4"/>
      <c r="AF42" s="4"/>
      <c r="AG42" s="11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2.75" customHeight="1">
      <c r="A43" s="15">
        <f>IF('СПИСОК КЛАССА'!I39=1,1,0)</f>
        <v>1</v>
      </c>
      <c r="B43" s="123">
        <v>28</v>
      </c>
      <c r="C43" s="124">
        <f>IF(NOT(ISBLANK('СПИСОК КЛАССА'!B39)),'СПИСОК КЛАССА'!B39,"")</f>
        <v>28</v>
      </c>
      <c r="D43" s="124">
        <f>IF(NOT(ISBLANK('СПИСОК КЛАССА'!C39)),IF($A43=1,'СПИСОК КЛАССА'!C39,"УЧЕНИК НЕ ВЫПОЛНЯЛ РАБОТУ"),"")</f>
      </c>
      <c r="E43" s="124">
        <v>1</v>
      </c>
      <c r="F43" s="125">
        <v>1</v>
      </c>
      <c r="G43" s="125">
        <v>0</v>
      </c>
      <c r="H43" s="125">
        <v>1</v>
      </c>
      <c r="I43" s="125">
        <v>0</v>
      </c>
      <c r="J43" s="125">
        <v>0</v>
      </c>
      <c r="K43" s="125">
        <v>1</v>
      </c>
      <c r="L43" s="125">
        <v>0</v>
      </c>
      <c r="M43" s="125">
        <v>1</v>
      </c>
      <c r="N43" s="125">
        <v>1</v>
      </c>
      <c r="O43" s="125">
        <v>1</v>
      </c>
      <c r="P43" s="125">
        <v>1</v>
      </c>
      <c r="Q43" s="125">
        <v>0</v>
      </c>
      <c r="R43" s="125">
        <v>1</v>
      </c>
      <c r="S43" s="125">
        <v>1</v>
      </c>
      <c r="T43" s="125">
        <v>1</v>
      </c>
      <c r="U43" s="125">
        <v>1</v>
      </c>
      <c r="V43" s="125">
        <v>2</v>
      </c>
      <c r="W43" s="125">
        <v>1</v>
      </c>
      <c r="X43" s="125">
        <v>0</v>
      </c>
      <c r="Y43" s="125">
        <v>0</v>
      </c>
      <c r="Z43" s="153">
        <f t="shared" si="3"/>
        <v>14</v>
      </c>
      <c r="AA43" s="154">
        <f t="shared" si="4"/>
        <v>0.5833333333333334</v>
      </c>
      <c r="AD43" s="4"/>
      <c r="AE43" s="4"/>
      <c r="AF43" s="4"/>
      <c r="AG43" s="11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2.75" customHeight="1">
      <c r="A44" s="15">
        <f>IF('СПИСОК КЛАССА'!I40=1,1,0)</f>
        <v>0</v>
      </c>
      <c r="B44" s="123">
        <v>29</v>
      </c>
      <c r="C44" s="124">
        <f>IF(NOT(ISBLANK('СПИСОК КЛАССА'!B40)),'СПИСОК КЛАССА'!B40,"")</f>
      </c>
      <c r="D44" s="124">
        <f>IF(NOT(ISBLANK('СПИСОК КЛАССА'!C40)),IF($A44=1,'СПИСОК КЛАССА'!C40,"УЧЕНИК НЕ ВЫПОЛНЯЛ РАБОТУ"),"")</f>
      </c>
      <c r="E44" s="124">
        <v>1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53">
        <f t="shared" si="3"/>
      </c>
      <c r="AA44" s="154">
        <f t="shared" si="4"/>
      </c>
      <c r="AD44" s="4"/>
      <c r="AE44" s="4"/>
      <c r="AF44" s="4"/>
      <c r="AG44" s="11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2.75" customHeight="1">
      <c r="A45" s="15">
        <f>IF('СПИСОК КЛАССА'!I41=1,1,0)</f>
        <v>0</v>
      </c>
      <c r="B45" s="123">
        <v>30</v>
      </c>
      <c r="C45" s="124">
        <f>IF(NOT(ISBLANK('СПИСОК КЛАССА'!B41)),'СПИСОК КЛАССА'!B41,"")</f>
      </c>
      <c r="D45" s="124">
        <f>IF(NOT(ISBLANK('СПИСОК КЛАССА'!C41)),IF($A45=1,'СПИСОК КЛАССА'!C41,"УЧЕНИК НЕ ВЫПОЛНЯЛ РАБОТУ"),"")</f>
      </c>
      <c r="E45" s="124">
        <v>1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53">
        <f t="shared" si="3"/>
      </c>
      <c r="AA45" s="154">
        <f t="shared" si="4"/>
      </c>
      <c r="AD45" s="4"/>
      <c r="AE45" s="4"/>
      <c r="AF45" s="4"/>
      <c r="AG45" s="11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2.75" customHeight="1">
      <c r="A46" s="15">
        <f>IF('СПИСОК КЛАССА'!I42=1,1,0)</f>
        <v>0</v>
      </c>
      <c r="B46" s="123">
        <v>31</v>
      </c>
      <c r="C46" s="124">
        <f>IF(NOT(ISBLANK('СПИСОК КЛАССА'!B42)),'СПИСОК КЛАССА'!B42,"")</f>
      </c>
      <c r="D46" s="124">
        <f>IF(NOT(ISBLANK('СПИСОК КЛАССА'!C42)),IF($A46=1,'СПИСОК КЛАССА'!C42,"УЧЕНИК НЕ ВЫПОЛНЯЛ РАБОТУ"),"")</f>
      </c>
      <c r="E46" s="124">
        <v>1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53">
        <f t="shared" si="3"/>
      </c>
      <c r="AA46" s="154">
        <f t="shared" si="4"/>
      </c>
      <c r="AD46" s="4"/>
      <c r="AE46" s="4"/>
      <c r="AF46" s="4"/>
      <c r="AG46" s="11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2.75" customHeight="1">
      <c r="A47" s="15">
        <f>IF('СПИСОК КЛАССА'!I43=1,1,0)</f>
        <v>0</v>
      </c>
      <c r="B47" s="123">
        <v>32</v>
      </c>
      <c r="C47" s="124">
        <f>IF(NOT(ISBLANK('СПИСОК КЛАССА'!B43)),'СПИСОК КЛАССА'!B43,"")</f>
      </c>
      <c r="D47" s="124">
        <f>IF(NOT(ISBLANK('СПИСОК КЛАССА'!C43)),IF($A47=1,'СПИСОК КЛАССА'!C43,"УЧЕНИК НЕ ВЫПОЛНЯЛ РАБОТУ"),"")</f>
      </c>
      <c r="E47" s="124">
        <v>1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53">
        <f t="shared" si="3"/>
      </c>
      <c r="AA47" s="154">
        <f t="shared" si="4"/>
      </c>
      <c r="AD47" s="4"/>
      <c r="AE47" s="4"/>
      <c r="AF47" s="4"/>
      <c r="AG47" s="11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2.75" customHeight="1">
      <c r="A48" s="15">
        <f>IF('СПИСОК КЛАССА'!I44=1,1,0)</f>
        <v>0</v>
      </c>
      <c r="B48" s="123">
        <v>33</v>
      </c>
      <c r="C48" s="124">
        <f>IF(NOT(ISBLANK('СПИСОК КЛАССА'!B44)),'СПИСОК КЛАССА'!B44,"")</f>
      </c>
      <c r="D48" s="124">
        <f>IF(NOT(ISBLANK('СПИСОК КЛАССА'!C44)),IF($A48=1,'СПИСОК КЛАССА'!C44,"УЧЕНИК НЕ ВЫПОЛНЯЛ РАБОТУ"),"")</f>
      </c>
      <c r="E48" s="124">
        <v>1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3">
        <f t="shared" si="3"/>
      </c>
      <c r="AA48" s="154">
        <f t="shared" si="4"/>
      </c>
      <c r="AD48" s="4"/>
      <c r="AE48" s="4"/>
      <c r="AF48" s="4"/>
      <c r="AG48" s="11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2.75" customHeight="1">
      <c r="A49" s="15">
        <f>IF('СПИСОК КЛАССА'!I45=1,1,0)</f>
        <v>0</v>
      </c>
      <c r="B49" s="123">
        <v>34</v>
      </c>
      <c r="C49" s="124">
        <f>IF(NOT(ISBLANK('СПИСОК КЛАССА'!B45)),'СПИСОК КЛАССА'!B45,"")</f>
      </c>
      <c r="D49" s="124">
        <f>IF(NOT(ISBLANK('СПИСОК КЛАССА'!C45)),IF($A49=1,'СПИСОК КЛАССА'!C45,"УЧЕНИК НЕ ВЫПОЛНЯЛ РАБОТУ"),"")</f>
      </c>
      <c r="E49" s="124">
        <v>1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53">
        <f t="shared" si="3"/>
      </c>
      <c r="AA49" s="154">
        <f t="shared" si="4"/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2.75" customHeight="1">
      <c r="A50" s="15">
        <f>IF('СПИСОК КЛАССА'!I46=1,1,0)</f>
        <v>0</v>
      </c>
      <c r="B50" s="123">
        <v>35</v>
      </c>
      <c r="C50" s="124">
        <f>IF(NOT(ISBLANK('СПИСОК КЛАССА'!B46)),'СПИСОК КЛАССА'!B46,"")</f>
      </c>
      <c r="D50" s="124">
        <f>IF(NOT(ISBLANK('СПИСОК КЛАССА'!C46)),IF($A50=1,'СПИСОК КЛАССА'!C46,"УЧЕНИК НЕ ВЫПОЛНЯЛ РАБОТУ"),"")</f>
      </c>
      <c r="E50" s="124">
        <v>1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53">
        <f t="shared" si="3"/>
      </c>
      <c r="AA50" s="154">
        <f t="shared" si="4"/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2.75" customHeight="1">
      <c r="A51" s="15">
        <f>IF('СПИСОК КЛАССА'!I47=1,1,0)</f>
        <v>0</v>
      </c>
      <c r="B51" s="123">
        <v>36</v>
      </c>
      <c r="C51" s="124">
        <f>IF(NOT(ISBLANK('СПИСОК КЛАССА'!B47)),'СПИСОК КЛАССА'!B47,"")</f>
      </c>
      <c r="D51" s="124">
        <f>IF(NOT(ISBLANK('СПИСОК КЛАССА'!C47)),IF($A51=1,'СПИСОК КЛАССА'!C47,"УЧЕНИК НЕ ВЫПОЛНЯЛ РАБОТУ"),"")</f>
      </c>
      <c r="E51" s="124">
        <v>1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53">
        <f t="shared" si="3"/>
      </c>
      <c r="AA51" s="154">
        <f t="shared" si="4"/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2.75" customHeight="1">
      <c r="A52" s="15">
        <f>IF('СПИСОК КЛАССА'!I48=1,1,0)</f>
        <v>0</v>
      </c>
      <c r="B52" s="123">
        <v>37</v>
      </c>
      <c r="C52" s="124">
        <f>IF(NOT(ISBLANK('СПИСОК КЛАССА'!B48)),'СПИСОК КЛАССА'!B48,"")</f>
      </c>
      <c r="D52" s="124">
        <f>IF(NOT(ISBLANK('СПИСОК КЛАССА'!C48)),IF($A52=1,'СПИСОК КЛАССА'!C48,"УЧЕНИК НЕ ВЫПОЛНЯЛ РАБОТУ"),"")</f>
      </c>
      <c r="E52" s="124">
        <v>1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53">
        <f t="shared" si="3"/>
      </c>
      <c r="AA52" s="154">
        <f t="shared" si="4"/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2.75" customHeight="1">
      <c r="A53" s="15">
        <f>IF('СПИСОК КЛАССА'!I49=1,1,0)</f>
        <v>0</v>
      </c>
      <c r="B53" s="123">
        <v>38</v>
      </c>
      <c r="C53" s="124">
        <f>IF(NOT(ISBLANK('СПИСОК КЛАССА'!B49)),'СПИСОК КЛАССА'!B49,"")</f>
      </c>
      <c r="D53" s="124">
        <f>IF(NOT(ISBLANK('СПИСОК КЛАССА'!C49)),IF($A53=1,'СПИСОК КЛАССА'!C49,"УЧЕНИК НЕ ВЫПОЛНЯЛ РАБОТУ"),"")</f>
      </c>
      <c r="E53" s="124">
        <v>1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53">
        <f t="shared" si="3"/>
      </c>
      <c r="AA53" s="154">
        <f t="shared" si="4"/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2.75" customHeight="1">
      <c r="A54" s="15">
        <f>IF('СПИСОК КЛАССА'!I50=1,1,0)</f>
        <v>0</v>
      </c>
      <c r="B54" s="123">
        <v>39</v>
      </c>
      <c r="C54" s="124">
        <f>IF(NOT(ISBLANK('СПИСОК КЛАССА'!B50)),'СПИСОК КЛАССА'!B50,"")</f>
      </c>
      <c r="D54" s="124">
        <f>IF(NOT(ISBLANK('СПИСОК КЛАССА'!C50)),IF($A54=1,'СПИСОК КЛАССА'!C50,"УЧЕНИК НЕ ВЫПОЛНЯЛ РАБОТУ"),"")</f>
      </c>
      <c r="E54" s="124">
        <v>1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53">
        <f t="shared" si="3"/>
      </c>
      <c r="AA54" s="154">
        <f t="shared" si="4"/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2.75" customHeight="1">
      <c r="A55" s="15">
        <f>IF('СПИСОК КЛАССА'!I51=1,1,0)</f>
        <v>0</v>
      </c>
      <c r="B55" s="123">
        <v>40</v>
      </c>
      <c r="C55" s="124">
        <f>IF(NOT(ISBLANK('СПИСОК КЛАССА'!B51)),'СПИСОК КЛАССА'!B51,"")</f>
      </c>
      <c r="D55" s="124">
        <f>IF(NOT(ISBLANK('СПИСОК КЛАССА'!C51)),IF($A55=1,'СПИСОК КЛАССА'!C51,"УЧЕНИК НЕ ВЫПОЛНЯЛ РАБОТУ"),"")</f>
      </c>
      <c r="E55" s="124">
        <v>1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53">
        <f t="shared" si="3"/>
      </c>
      <c r="AA55" s="154">
        <f t="shared" si="4"/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7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</sheetData>
  <sheetProtection password="C455" sheet="1" objects="1" scenarios="1" selectLockedCells="1"/>
  <protectedRanges>
    <protectedRange sqref="N6 AA6 F16:Y55" name="Диапазон1"/>
  </protectedRanges>
  <mergeCells count="16">
    <mergeCell ref="B9:B11"/>
    <mergeCell ref="C9:C11"/>
    <mergeCell ref="F9:Y10"/>
    <mergeCell ref="B8:AA8"/>
    <mergeCell ref="AA9:AA11"/>
    <mergeCell ref="Z9:Z11"/>
    <mergeCell ref="V2:W2"/>
    <mergeCell ref="N2:O2"/>
    <mergeCell ref="D2:F2"/>
    <mergeCell ref="D9:D11"/>
    <mergeCell ref="K2:L2"/>
    <mergeCell ref="G2:H2"/>
    <mergeCell ref="G4:X4"/>
    <mergeCell ref="N6:R6"/>
    <mergeCell ref="P2:Q2"/>
    <mergeCell ref="I2:J2"/>
  </mergeCells>
  <conditionalFormatting sqref="G2">
    <cfRule type="expression" priority="1" dxfId="0" stopIfTrue="1">
      <formula>ISBLANK(G2)</formula>
    </cfRule>
  </conditionalFormatting>
  <conditionalFormatting sqref="AA6">
    <cfRule type="cellIs" priority="3" dxfId="4" operator="equal" stopIfTrue="1">
      <formula>"НЕТ"</formula>
    </cfRule>
  </conditionalFormatting>
  <conditionalFormatting sqref="F16:Y55">
    <cfRule type="expression" priority="7" dxfId="4" stopIfTrue="1">
      <formula>AND(OR($C16&lt;&gt;"",$D16&lt;&gt;""),$A16=1,ISBLANK(F16))</formula>
    </cfRule>
  </conditionalFormatting>
  <dataValidations count="21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A6">
      <formula1>"ДА,НЕТ"</formula1>
    </dataValidation>
    <dataValidation type="list" allowBlank="1" showDropDown="1" showInputMessage="1" showErrorMessage="1" promptTitle="4. Балл за выполнение задания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5. Балл за выполнение задания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6. Балл за выполнение задания" prompt="Возможные значения: 0 и 1.&#10;Если ученик не дал ответа, введите N." sqref="K16:K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8. Балл за выполнение задания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0. Балл за выполнение задания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11. Балл за выполнение задания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2. Балл за выполнение задания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 и 1.&#10;Если ученик не дал ответа, введите N." sqref="H16:H55">
      <formula1>"0,1,N"</formula1>
    </dataValidation>
    <dataValidation type="list" allowBlank="1" showDropDown="1" showInputMessage="1" showErrorMessage="1" promptTitle="1. Балл за выполнение задания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9. Балл за выполнение задания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12. Балл за выполнение задания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15. Балл за выполнение задания" prompt="Возможные значения: 0, 1 и 2.&#10;Если ученик не дал ответа, введите N." sqref="T16:T55">
      <formula1>"0,1,2,N"</formula1>
    </dataValidation>
    <dataValidation type="list" allowBlank="1" showDropDown="1" showInputMessage="1" showErrorMessage="1" promptTitle="16. Балл за выполнение задания" prompt="Возможные значения: 0, 1 и 2.&#10;Если ученик не дал ответа, введите N." sqref="U16:U55">
      <formula1>"0,1,2,N"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V16:V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, 1 и 2.&#10;Если ученик не дал ответа, введите N." sqref="W16:W55">
      <formula1>"0,1,2,N"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X16:X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 и 1.&#10;Если ученик не дал ответа, введите N." sqref="Y16:Y55">
      <formula1>"0,1,N"</formula1>
    </dataValidation>
  </dataValidations>
  <printOptions/>
  <pageMargins left="0.17" right="0.19" top="0.42104166666666665" bottom="0.17" header="0.17" footer="0.5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  <ignoredErrors>
    <ignoredError sqref="Z17:Z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8"/>
  <sheetViews>
    <sheetView view="pageLayout" zoomScaleNormal="90" workbookViewId="0" topLeftCell="C4">
      <selection activeCell="AA6" sqref="AA6"/>
    </sheetView>
  </sheetViews>
  <sheetFormatPr defaultColWidth="9.00390625" defaultRowHeight="12.75"/>
  <cols>
    <col min="1" max="2" width="3.875" style="1" hidden="1" customWidth="1"/>
    <col min="3" max="3" width="4.25390625" style="1" bestFit="1" customWidth="1"/>
    <col min="4" max="4" width="36.625" style="1" customWidth="1"/>
    <col min="5" max="5" width="9.125" style="1" hidden="1" customWidth="1"/>
    <col min="6" max="6" width="5.75390625" style="1" customWidth="1"/>
    <col min="7" max="7" width="6.00390625" style="1" customWidth="1"/>
    <col min="8" max="8" width="5.125" style="1" customWidth="1"/>
    <col min="9" max="9" width="4.00390625" style="1" customWidth="1"/>
    <col min="10" max="10" width="5.00390625" style="1" customWidth="1"/>
    <col min="11" max="11" width="7.00390625" style="1" customWidth="1"/>
    <col min="12" max="12" width="4.625" style="1" customWidth="1"/>
    <col min="13" max="13" width="4.00390625" style="1" customWidth="1"/>
    <col min="14" max="14" width="6.25390625" style="1" customWidth="1"/>
    <col min="15" max="15" width="6.00390625" style="1" customWidth="1"/>
    <col min="16" max="16" width="4.125" style="1" customWidth="1"/>
    <col min="17" max="17" width="5.375" style="1" customWidth="1"/>
    <col min="18" max="19" width="4.25390625" style="1" customWidth="1"/>
    <col min="20" max="20" width="5.00390625" style="1" customWidth="1"/>
    <col min="21" max="21" width="5.375" style="1" customWidth="1"/>
    <col min="22" max="22" width="5.125" style="1" customWidth="1"/>
    <col min="23" max="23" width="4.125" style="1" customWidth="1"/>
    <col min="24" max="24" width="5.875" style="1" customWidth="1"/>
    <col min="25" max="25" width="5.125" style="1" customWidth="1"/>
    <col min="26" max="26" width="5.625" style="1" customWidth="1"/>
    <col min="27" max="27" width="6.875" style="1" customWidth="1"/>
    <col min="28" max="16384" width="9.125" style="1" customWidth="1"/>
  </cols>
  <sheetData>
    <row r="1" spans="2:66" ht="17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2:66" ht="30.75" customHeight="1">
      <c r="B2" s="96"/>
      <c r="C2" s="97"/>
      <c r="D2" s="215"/>
      <c r="E2" s="215"/>
      <c r="F2" s="216"/>
      <c r="G2" s="220"/>
      <c r="H2" s="221"/>
      <c r="I2" s="215" t="s">
        <v>0</v>
      </c>
      <c r="J2" s="215"/>
      <c r="K2" s="218" t="str">
        <f>IF(NOT(ISBLANK('СПИСОК КЛАССА'!G1)),'СПИСОК КЛАССА'!G1,"")</f>
        <v>138074</v>
      </c>
      <c r="L2" s="219"/>
      <c r="M2" s="98"/>
      <c r="N2" s="215" t="s">
        <v>1</v>
      </c>
      <c r="O2" s="215"/>
      <c r="P2" s="218" t="str">
        <f>IF(NOT(ISBLANK('СПИСОК КЛАССА'!I1)),'СПИСОК КЛАССА'!I1,"")</f>
        <v>0405</v>
      </c>
      <c r="Q2" s="226"/>
      <c r="R2" s="98"/>
      <c r="S2" s="98"/>
      <c r="T2" s="98"/>
      <c r="U2" s="98"/>
      <c r="V2" s="213"/>
      <c r="W2" s="214"/>
      <c r="X2" s="99"/>
      <c r="Y2" s="96"/>
      <c r="Z2" s="96"/>
      <c r="AA2" s="9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2:66" ht="12.75">
      <c r="B3" s="96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2:66" s="2" customFormat="1" ht="25.5" customHeight="1">
      <c r="B4" s="102"/>
      <c r="C4" s="102"/>
      <c r="D4" s="171" t="s">
        <v>15</v>
      </c>
      <c r="E4" s="103"/>
      <c r="F4" s="102"/>
      <c r="G4" s="222" t="str">
        <f>IF(NOT(ISBLANK('СПИСОК КЛАССА'!D3)),'СПИСОК КЛАССА'!D3,"")</f>
        <v>МБОУ СОШ С УИОП №80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04"/>
      <c r="Z4" s="104"/>
      <c r="AA4" s="10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2:66" ht="13.5" thickBot="1">
      <c r="B5" s="96"/>
      <c r="C5" s="105"/>
      <c r="D5" s="102"/>
      <c r="E5" s="102"/>
      <c r="F5" s="9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2:66" ht="17.25" customHeight="1" thickBot="1">
      <c r="B6" s="96"/>
      <c r="C6" s="96"/>
      <c r="D6" s="106" t="s">
        <v>16</v>
      </c>
      <c r="E6" s="106"/>
      <c r="F6" s="96"/>
      <c r="G6" s="107">
        <f>COUNTA('СПИСОК КЛАССА'!B12:'СПИСОК КЛАССА'!B55)</f>
        <v>28</v>
      </c>
      <c r="H6" s="96"/>
      <c r="I6" s="96"/>
      <c r="J6" s="108"/>
      <c r="K6" s="108"/>
      <c r="L6" s="96"/>
      <c r="M6" s="106" t="s">
        <v>17</v>
      </c>
      <c r="N6" s="224">
        <f>Вариант1!N6</f>
        <v>41387</v>
      </c>
      <c r="O6" s="225"/>
      <c r="P6" s="225"/>
      <c r="Q6" s="225"/>
      <c r="R6" s="225"/>
      <c r="S6" s="101"/>
      <c r="T6" s="101"/>
      <c r="U6" s="101"/>
      <c r="V6" s="101"/>
      <c r="W6" s="109"/>
      <c r="X6" s="109"/>
      <c r="Y6" s="109"/>
      <c r="Z6" s="110" t="s">
        <v>18</v>
      </c>
      <c r="AA6" s="111" t="s">
        <v>304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2:66" ht="12.75">
      <c r="B7" s="96"/>
      <c r="C7" s="11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2:66" ht="16.5" thickBot="1">
      <c r="B8" s="231" t="s">
        <v>245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46" ht="15.75" customHeight="1">
      <c r="A9" s="13"/>
      <c r="B9" s="227" t="s">
        <v>2</v>
      </c>
      <c r="C9" s="228" t="s">
        <v>19</v>
      </c>
      <c r="D9" s="217" t="s">
        <v>3</v>
      </c>
      <c r="E9" s="149"/>
      <c r="F9" s="229" t="s">
        <v>40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3" t="s">
        <v>21</v>
      </c>
      <c r="AA9" s="233" t="s">
        <v>37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76.5" customHeight="1">
      <c r="A10" s="14"/>
      <c r="B10" s="227"/>
      <c r="C10" s="228"/>
      <c r="D10" s="217"/>
      <c r="E10" s="14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/>
      <c r="AA10" s="23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24.75" customHeight="1">
      <c r="A11" s="14"/>
      <c r="B11" s="227"/>
      <c r="C11" s="228"/>
      <c r="D11" s="217"/>
      <c r="E11" s="149"/>
      <c r="F11" s="150">
        <v>1</v>
      </c>
      <c r="G11" s="150">
        <v>2</v>
      </c>
      <c r="H11" s="150">
        <v>3</v>
      </c>
      <c r="I11" s="150">
        <v>4</v>
      </c>
      <c r="J11" s="150">
        <v>5</v>
      </c>
      <c r="K11" s="150">
        <v>6</v>
      </c>
      <c r="L11" s="150">
        <v>7</v>
      </c>
      <c r="M11" s="150">
        <v>8</v>
      </c>
      <c r="N11" s="150">
        <v>9</v>
      </c>
      <c r="O11" s="150">
        <v>10</v>
      </c>
      <c r="P11" s="150">
        <v>11</v>
      </c>
      <c r="Q11" s="150">
        <v>12</v>
      </c>
      <c r="R11" s="150">
        <v>13</v>
      </c>
      <c r="S11" s="150">
        <v>14</v>
      </c>
      <c r="T11" s="150">
        <v>15</v>
      </c>
      <c r="U11" s="150">
        <v>16</v>
      </c>
      <c r="V11" s="150">
        <v>17</v>
      </c>
      <c r="W11" s="150">
        <v>18</v>
      </c>
      <c r="X11" s="150">
        <v>19</v>
      </c>
      <c r="Y11" s="150">
        <v>20</v>
      </c>
      <c r="Z11" s="233"/>
      <c r="AA11" s="23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4.75" customHeight="1" hidden="1">
      <c r="A12" s="14"/>
      <c r="B12" s="114"/>
      <c r="C12" s="115"/>
      <c r="D12" s="113"/>
      <c r="E12" s="113"/>
      <c r="F12" s="116"/>
      <c r="G12" s="116"/>
      <c r="H12" s="116"/>
      <c r="I12" s="116">
        <f>COUNTIF(I16:I55,"2")</f>
        <v>0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>
        <f>COUNTIF(V16:V55,"2")</f>
        <v>0</v>
      </c>
      <c r="W12" s="116"/>
      <c r="X12" s="116">
        <f>COUNTIF(X16:X55,"2")</f>
        <v>4</v>
      </c>
      <c r="Y12" s="116">
        <f>COUNTIF(Y16:Y55,"2")</f>
        <v>0</v>
      </c>
      <c r="Z12" s="117"/>
      <c r="AA12" s="11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24.75" customHeight="1" hidden="1">
      <c r="A13" s="14"/>
      <c r="B13" s="114"/>
      <c r="C13" s="115"/>
      <c r="D13" s="113"/>
      <c r="E13" s="113"/>
      <c r="F13" s="116">
        <f>COUNTIF(F16:F55,"1")</f>
        <v>5</v>
      </c>
      <c r="G13" s="116">
        <f aca="true" t="shared" si="0" ref="G13:U13">COUNTIF(G16:G55,"1")</f>
        <v>5</v>
      </c>
      <c r="H13" s="116">
        <f t="shared" si="0"/>
        <v>3</v>
      </c>
      <c r="I13" s="116">
        <f>COUNTIF(I16:I55,"1")</f>
        <v>4</v>
      </c>
      <c r="J13" s="116">
        <f t="shared" si="0"/>
        <v>5</v>
      </c>
      <c r="K13" s="116">
        <f t="shared" si="0"/>
        <v>5</v>
      </c>
      <c r="L13" s="116">
        <f t="shared" si="0"/>
        <v>3</v>
      </c>
      <c r="M13" s="116">
        <f t="shared" si="0"/>
        <v>2</v>
      </c>
      <c r="N13" s="116">
        <f t="shared" si="0"/>
        <v>0</v>
      </c>
      <c r="O13" s="116">
        <f t="shared" si="0"/>
        <v>5</v>
      </c>
      <c r="P13" s="116">
        <f t="shared" si="0"/>
        <v>1</v>
      </c>
      <c r="Q13" s="116">
        <f t="shared" si="0"/>
        <v>4</v>
      </c>
      <c r="R13" s="116">
        <f t="shared" si="0"/>
        <v>2</v>
      </c>
      <c r="S13" s="116">
        <f t="shared" si="0"/>
        <v>4</v>
      </c>
      <c r="T13" s="116">
        <f t="shared" si="0"/>
        <v>5</v>
      </c>
      <c r="U13" s="116">
        <f t="shared" si="0"/>
        <v>2</v>
      </c>
      <c r="V13" s="116">
        <f>COUNTIF(V16:V55,"1")</f>
        <v>4</v>
      </c>
      <c r="W13" s="116">
        <f>COUNTIF(W16:W55,"1")</f>
        <v>3</v>
      </c>
      <c r="X13" s="116">
        <f>COUNTIF(X16:X55,"1")</f>
        <v>1</v>
      </c>
      <c r="Y13" s="116">
        <f>COUNTIF(Y16:Y55,"1")</f>
        <v>0</v>
      </c>
      <c r="Z13" s="117"/>
      <c r="AA13" s="11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4.75" customHeight="1" hidden="1">
      <c r="A14" s="14"/>
      <c r="B14" s="114"/>
      <c r="C14" s="115"/>
      <c r="D14" s="113"/>
      <c r="E14" s="113"/>
      <c r="F14" s="116">
        <f>COUNTIF(F16:F55,"0")</f>
        <v>0</v>
      </c>
      <c r="G14" s="116">
        <f aca="true" t="shared" si="1" ref="G14:Y14">COUNTIF(G16:G55,"0")</f>
        <v>0</v>
      </c>
      <c r="H14" s="116">
        <f t="shared" si="1"/>
        <v>2</v>
      </c>
      <c r="I14" s="116">
        <f t="shared" si="1"/>
        <v>1</v>
      </c>
      <c r="J14" s="116">
        <f t="shared" si="1"/>
        <v>0</v>
      </c>
      <c r="K14" s="116">
        <f t="shared" si="1"/>
        <v>0</v>
      </c>
      <c r="L14" s="116">
        <f t="shared" si="1"/>
        <v>2</v>
      </c>
      <c r="M14" s="116">
        <f t="shared" si="1"/>
        <v>3</v>
      </c>
      <c r="N14" s="116">
        <f t="shared" si="1"/>
        <v>5</v>
      </c>
      <c r="O14" s="116">
        <f t="shared" si="1"/>
        <v>0</v>
      </c>
      <c r="P14" s="116">
        <f t="shared" si="1"/>
        <v>4</v>
      </c>
      <c r="Q14" s="116">
        <f t="shared" si="1"/>
        <v>1</v>
      </c>
      <c r="R14" s="116">
        <f t="shared" si="1"/>
        <v>3</v>
      </c>
      <c r="S14" s="116">
        <f t="shared" si="1"/>
        <v>1</v>
      </c>
      <c r="T14" s="116">
        <f t="shared" si="1"/>
        <v>0</v>
      </c>
      <c r="U14" s="116">
        <f t="shared" si="1"/>
        <v>3</v>
      </c>
      <c r="V14" s="116">
        <f t="shared" si="1"/>
        <v>1</v>
      </c>
      <c r="W14" s="116">
        <f t="shared" si="1"/>
        <v>2</v>
      </c>
      <c r="X14" s="116">
        <f t="shared" si="1"/>
        <v>0</v>
      </c>
      <c r="Y14" s="116">
        <f t="shared" si="1"/>
        <v>5</v>
      </c>
      <c r="Z14" s="117"/>
      <c r="AA14" s="11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24.75" customHeight="1" hidden="1" thickBot="1">
      <c r="A15" s="14">
        <f>SUM(A16:A55)</f>
        <v>5</v>
      </c>
      <c r="B15" s="118" t="s">
        <v>2</v>
      </c>
      <c r="C15" s="119" t="s">
        <v>42</v>
      </c>
      <c r="D15" s="120" t="s">
        <v>41</v>
      </c>
      <c r="E15" s="120" t="s">
        <v>44</v>
      </c>
      <c r="F15" s="116">
        <f>COUNTIF(F16:F55,"N")</f>
        <v>0</v>
      </c>
      <c r="G15" s="116">
        <f aca="true" t="shared" si="2" ref="G15:Y15">COUNTIF(G16:G55,"N")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>
        <f t="shared" si="2"/>
        <v>0</v>
      </c>
      <c r="X15" s="116">
        <f t="shared" si="2"/>
        <v>0</v>
      </c>
      <c r="Y15" s="116">
        <f t="shared" si="2"/>
        <v>0</v>
      </c>
      <c r="Z15" s="121" t="s">
        <v>43</v>
      </c>
      <c r="AA15" s="122" t="s">
        <v>45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2.75" customHeight="1">
      <c r="A16" s="15">
        <f>IF('СПИСОК КЛАССА'!I12=2,1,0)</f>
        <v>0</v>
      </c>
      <c r="B16" s="123">
        <v>1</v>
      </c>
      <c r="C16" s="124">
        <f>IF(NOT(ISBLANK('СПИСОК КЛАССА'!B12)),'СПИСОК КЛАССА'!B12,"")</f>
        <v>1</v>
      </c>
      <c r="D16" s="124">
        <f>IF(NOT(ISBLANK('СПИСОК КЛАССА'!C12)),IF($A16=1,'СПИСОК КЛАССА'!C12,"УЧЕНИК НЕ ВЫПОЛНЯЛ РАБОТУ"),"")</f>
      </c>
      <c r="E16" s="124">
        <v>2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3">
        <f>IF(AND(OR($C16&lt;&gt;"",$D16&lt;&gt;""),$A16=1,$AA$6="ДА"),SUM(F16:Y16),"")</f>
      </c>
      <c r="AA16" s="154">
        <f aca="true" t="shared" si="3" ref="AA16:AA55">IF(AND(OR($C16&lt;&gt;"",$D16&lt;&gt;""),$A16=1,$AA$6="ДА"),Z16/24,"")</f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2.75" customHeight="1">
      <c r="A17" s="15">
        <f>IF('СПИСОК КЛАССА'!I13=2,1,0)</f>
        <v>0</v>
      </c>
      <c r="B17" s="123">
        <v>2</v>
      </c>
      <c r="C17" s="124">
        <f>IF(NOT(ISBLANK('СПИСОК КЛАССА'!B13)),'СПИСОК КЛАССА'!B13,"")</f>
        <v>2</v>
      </c>
      <c r="D17" s="124">
        <f>IF(NOT(ISBLANK('СПИСОК КЛАССА'!C13)),IF($A17=1,'СПИСОК КЛАССА'!C13,"УЧЕНИК НЕ ВЫПОЛНЯЛ РАБОТУ"),"")</f>
      </c>
      <c r="E17" s="124">
        <v>2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53">
        <f aca="true" t="shared" si="4" ref="Z17:Z55">IF(AND(OR($C17&lt;&gt;"",$D17&lt;&gt;""),$A17=1,$AA$6="ДА"),SUM(F17:Y17),"")</f>
      </c>
      <c r="AA17" s="154">
        <f t="shared" si="3"/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2.75" customHeight="1">
      <c r="A18" s="15">
        <f>IF('СПИСОК КЛАССА'!I14=2,1,0)</f>
        <v>0</v>
      </c>
      <c r="B18" s="123">
        <v>3</v>
      </c>
      <c r="C18" s="124">
        <f>IF(NOT(ISBLANK('СПИСОК КЛАССА'!B14)),'СПИСОК КЛАССА'!B14,"")</f>
        <v>3</v>
      </c>
      <c r="D18" s="124">
        <f>IF(NOT(ISBLANK('СПИСОК КЛАССА'!C14)),IF($A18=1,'СПИСОК КЛАССА'!C14,"УЧЕНИК НЕ ВЫПОЛНЯЛ РАБОТУ"),"")</f>
      </c>
      <c r="E18" s="124">
        <v>2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53">
        <f t="shared" si="4"/>
      </c>
      <c r="AA18" s="154">
        <f t="shared" si="3"/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2.75" customHeight="1">
      <c r="A19" s="15">
        <f>IF('СПИСОК КЛАССА'!I15=2,1,0)</f>
        <v>0</v>
      </c>
      <c r="B19" s="123">
        <v>4</v>
      </c>
      <c r="C19" s="124">
        <f>IF(NOT(ISBLANK('СПИСОК КЛАССА'!B15)),'СПИСОК КЛАССА'!B15,"")</f>
        <v>4</v>
      </c>
      <c r="D19" s="124">
        <f>IF(NOT(ISBLANK('СПИСОК КЛАССА'!C15)),IF($A19=1,'СПИСОК КЛАССА'!C15,"УЧЕНИК НЕ ВЫПОЛНЯЛ РАБОТУ"),"")</f>
      </c>
      <c r="E19" s="124">
        <v>2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53">
        <f t="shared" si="4"/>
      </c>
      <c r="AA19" s="154">
        <f t="shared" si="3"/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customHeight="1">
      <c r="A20" s="15">
        <f>IF('СПИСОК КЛАССА'!I16=2,1,0)</f>
        <v>0</v>
      </c>
      <c r="B20" s="123">
        <v>5</v>
      </c>
      <c r="C20" s="124">
        <f>IF(NOT(ISBLANK('СПИСОК КЛАССА'!B16)),'СПИСОК КЛАССА'!B16,"")</f>
        <v>5</v>
      </c>
      <c r="D20" s="124">
        <f>IF(NOT(ISBLANK('СПИСОК КЛАССА'!C16)),IF($A20=1,'СПИСОК КЛАССА'!C16,"УЧЕНИК НЕ ВЫПОЛНЯЛ РАБОТУ"),"")</f>
      </c>
      <c r="E20" s="124">
        <v>2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53">
        <f t="shared" si="4"/>
      </c>
      <c r="AA20" s="154">
        <f t="shared" si="3"/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customHeight="1">
      <c r="A21" s="15">
        <f>IF('СПИСОК КЛАССА'!I17=2,1,0)</f>
        <v>0</v>
      </c>
      <c r="B21" s="123">
        <v>6</v>
      </c>
      <c r="C21" s="124">
        <f>IF(NOT(ISBLANK('СПИСОК КЛАССА'!B17)),'СПИСОК КЛАССА'!B17,"")</f>
        <v>6</v>
      </c>
      <c r="D21" s="124">
        <f>IF(NOT(ISBLANK('СПИСОК КЛАССА'!C17)),IF($A21=1,'СПИСОК КЛАССА'!C17,"УЧЕНИК НЕ ВЫПОЛНЯЛ РАБОТУ"),"")</f>
      </c>
      <c r="E21" s="124">
        <v>2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53">
        <f t="shared" si="4"/>
      </c>
      <c r="AA21" s="154">
        <f t="shared" si="3"/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customHeight="1">
      <c r="A22" s="15">
        <f>IF('СПИСОК КЛАССА'!I18=2,1,0)</f>
        <v>0</v>
      </c>
      <c r="B22" s="123">
        <v>7</v>
      </c>
      <c r="C22" s="124">
        <f>IF(NOT(ISBLANK('СПИСОК КЛАССА'!B18)),'СПИСОК КЛАССА'!B18,"")</f>
        <v>7</v>
      </c>
      <c r="D22" s="124">
        <f>IF(NOT(ISBLANK('СПИСОК КЛАССА'!C18)),IF($A22=1,'СПИСОК КЛАССА'!C18,"УЧЕНИК НЕ ВЫПОЛНЯЛ РАБОТУ"),"")</f>
      </c>
      <c r="E22" s="124">
        <v>2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53">
        <f t="shared" si="4"/>
      </c>
      <c r="AA22" s="154">
        <f t="shared" si="3"/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15">
        <f>IF('СПИСОК КЛАССА'!I19=2,1,0)</f>
        <v>0</v>
      </c>
      <c r="B23" s="123">
        <v>8</v>
      </c>
      <c r="C23" s="124">
        <f>IF(NOT(ISBLANK('СПИСОК КЛАССА'!B19)),'СПИСОК КЛАССА'!B19,"")</f>
        <v>8</v>
      </c>
      <c r="D23" s="124">
        <f>IF(NOT(ISBLANK('СПИСОК КЛАССА'!C19)),IF($A23=1,'СПИСОК КЛАССА'!C19,"УЧЕНИК НЕ ВЫПОЛНЯЛ РАБОТУ"),"")</f>
      </c>
      <c r="E23" s="124">
        <v>2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53">
        <f t="shared" si="4"/>
      </c>
      <c r="AA23" s="154">
        <f t="shared" si="3"/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2.75" customHeight="1">
      <c r="A24" s="15">
        <f>IF('СПИСОК КЛАССА'!I20=2,1,0)</f>
        <v>0</v>
      </c>
      <c r="B24" s="123">
        <v>9</v>
      </c>
      <c r="C24" s="124">
        <f>IF(NOT(ISBLANK('СПИСОК КЛАССА'!B20)),'СПИСОК КЛАССА'!B20,"")</f>
        <v>9</v>
      </c>
      <c r="D24" s="124">
        <f>IF(NOT(ISBLANK('СПИСОК КЛАССА'!C20)),IF($A24=1,'СПИСОК КЛАССА'!C20,"УЧЕНИК НЕ ВЫПОЛНЯЛ РАБОТУ"),"")</f>
      </c>
      <c r="E24" s="124">
        <v>2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53">
        <f t="shared" si="4"/>
      </c>
      <c r="AA24" s="154">
        <f t="shared" si="3"/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 customHeight="1">
      <c r="A25" s="15">
        <f>IF('СПИСОК КЛАССА'!I21=2,1,0)</f>
        <v>0</v>
      </c>
      <c r="B25" s="123">
        <v>10</v>
      </c>
      <c r="C25" s="124">
        <f>IF(NOT(ISBLANK('СПИСОК КЛАССА'!B21)),'СПИСОК КЛАССА'!B21,"")</f>
        <v>10</v>
      </c>
      <c r="D25" s="124">
        <f>IF(NOT(ISBLANK('СПИСОК КЛАССА'!C21)),IF($A25=1,'СПИСОК КЛАССА'!C21,"УЧЕНИК НЕ ВЫПОЛНЯЛ РАБОТУ"),"")</f>
      </c>
      <c r="E25" s="124">
        <v>2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53">
        <f t="shared" si="4"/>
      </c>
      <c r="AA25" s="154">
        <f t="shared" si="3"/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 customHeight="1">
      <c r="A26" s="15">
        <f>IF('СПИСОК КЛАССА'!I22=2,1,0)</f>
        <v>0</v>
      </c>
      <c r="B26" s="123">
        <v>11</v>
      </c>
      <c r="C26" s="124">
        <f>IF(NOT(ISBLANK('СПИСОК КЛАССА'!B22)),'СПИСОК КЛАССА'!B22,"")</f>
        <v>11</v>
      </c>
      <c r="D26" s="124">
        <f>IF(NOT(ISBLANK('СПИСОК КЛАССА'!C22)),IF($A26=1,'СПИСОК КЛАССА'!C22,"УЧЕНИК НЕ ВЫПОЛНЯЛ РАБОТУ"),"")</f>
      </c>
      <c r="E26" s="124">
        <v>2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53">
        <f t="shared" si="4"/>
      </c>
      <c r="AA26" s="154">
        <f t="shared" si="3"/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 customHeight="1">
      <c r="A27" s="15">
        <f>IF('СПИСОК КЛАССА'!I23=2,1,0)</f>
        <v>0</v>
      </c>
      <c r="B27" s="123">
        <v>12</v>
      </c>
      <c r="C27" s="124">
        <f>IF(NOT(ISBLANK('СПИСОК КЛАССА'!B23)),'СПИСОК КЛАССА'!B23,"")</f>
        <v>12</v>
      </c>
      <c r="D27" s="124">
        <f>IF(NOT(ISBLANK('СПИСОК КЛАССА'!C23)),IF($A27=1,'СПИСОК КЛАССА'!C23,"УЧЕНИК НЕ ВЫПОЛНЯЛ РАБОТУ"),"")</f>
      </c>
      <c r="E27" s="124">
        <v>2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53">
        <f t="shared" si="4"/>
      </c>
      <c r="AA27" s="154">
        <f t="shared" si="3"/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 customHeight="1">
      <c r="A28" s="15">
        <f>IF('СПИСОК КЛАССА'!I24=2,1,0)</f>
        <v>0</v>
      </c>
      <c r="B28" s="123">
        <v>13</v>
      </c>
      <c r="C28" s="124">
        <f>IF(NOT(ISBLANK('СПИСОК КЛАССА'!B24)),'СПИСОК КЛАССА'!B24,"")</f>
        <v>13</v>
      </c>
      <c r="D28" s="124">
        <f>IF(NOT(ISBLANK('СПИСОК КЛАССА'!C24)),IF($A28=1,'СПИСОК КЛАССА'!C24,"УЧЕНИК НЕ ВЫПОЛНЯЛ РАБОТУ"),"")</f>
      </c>
      <c r="E28" s="124">
        <v>2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53">
        <f t="shared" si="4"/>
      </c>
      <c r="AA28" s="154">
        <f t="shared" si="3"/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customHeight="1">
      <c r="A29" s="15">
        <f>IF('СПИСОК КЛАССА'!I25=2,1,0)</f>
        <v>0</v>
      </c>
      <c r="B29" s="123">
        <v>14</v>
      </c>
      <c r="C29" s="124">
        <f>IF(NOT(ISBLANK('СПИСОК КЛАССА'!B25)),'СПИСОК КЛАССА'!B25,"")</f>
        <v>14</v>
      </c>
      <c r="D29" s="124">
        <f>IF(NOT(ISBLANK('СПИСОК КЛАССА'!C25)),IF($A29=1,'СПИСОК КЛАССА'!C25,"УЧЕНИК НЕ ВЫПОЛНЯЛ РАБОТУ"),"")</f>
      </c>
      <c r="E29" s="124">
        <v>2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53">
        <f t="shared" si="4"/>
      </c>
      <c r="AA29" s="154">
        <f t="shared" si="3"/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customHeight="1">
      <c r="A30" s="15">
        <f>IF('СПИСОК КЛАССА'!I26=2,1,0)</f>
        <v>1</v>
      </c>
      <c r="B30" s="123">
        <v>15</v>
      </c>
      <c r="C30" s="124">
        <f>IF(NOT(ISBLANK('СПИСОК КЛАССА'!B26)),'СПИСОК КЛАССА'!B26,"")</f>
        <v>15</v>
      </c>
      <c r="D30" s="124">
        <f>IF(NOT(ISBLANK('СПИСОК КЛАССА'!C26)),IF($A30=1,'СПИСОК КЛАССА'!C26,"УЧЕНИК НЕ ВЫПОЛНЯЛ РАБОТУ"),"")</f>
      </c>
      <c r="E30" s="124">
        <v>2</v>
      </c>
      <c r="F30" s="125">
        <v>1</v>
      </c>
      <c r="G30" s="125">
        <v>1</v>
      </c>
      <c r="H30" s="125">
        <v>1</v>
      </c>
      <c r="I30" s="125">
        <v>1</v>
      </c>
      <c r="J30" s="125">
        <v>1</v>
      </c>
      <c r="K30" s="125">
        <v>1</v>
      </c>
      <c r="L30" s="125">
        <v>0</v>
      </c>
      <c r="M30" s="125">
        <v>1</v>
      </c>
      <c r="N30" s="125">
        <v>0</v>
      </c>
      <c r="O30" s="125">
        <v>1</v>
      </c>
      <c r="P30" s="125">
        <v>0</v>
      </c>
      <c r="Q30" s="125">
        <v>1</v>
      </c>
      <c r="R30" s="125">
        <v>1</v>
      </c>
      <c r="S30" s="125">
        <v>1</v>
      </c>
      <c r="T30" s="125">
        <v>1</v>
      </c>
      <c r="U30" s="125">
        <v>1</v>
      </c>
      <c r="V30" s="125">
        <v>1</v>
      </c>
      <c r="W30" s="125">
        <v>0</v>
      </c>
      <c r="X30" s="125">
        <v>2</v>
      </c>
      <c r="Y30" s="125">
        <v>0</v>
      </c>
      <c r="Z30" s="153">
        <f t="shared" si="4"/>
        <v>16</v>
      </c>
      <c r="AA30" s="154">
        <f t="shared" si="3"/>
        <v>0.6666666666666666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customHeight="1">
      <c r="A31" s="15">
        <f>IF('СПИСОК КЛАССА'!I27=2,1,0)</f>
        <v>0</v>
      </c>
      <c r="B31" s="123">
        <v>16</v>
      </c>
      <c r="C31" s="124">
        <f>IF(NOT(ISBLANK('СПИСОК КЛАССА'!B27)),'СПИСОК КЛАССА'!B27,"")</f>
        <v>16</v>
      </c>
      <c r="D31" s="124">
        <f>IF(NOT(ISBLANK('СПИСОК КЛАССА'!C27)),IF($A31=1,'СПИСОК КЛАССА'!C27,"УЧЕНИК НЕ ВЫПОЛНЯЛ РАБОТУ"),"")</f>
      </c>
      <c r="E31" s="124">
        <v>2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53">
        <f t="shared" si="4"/>
      </c>
      <c r="AA31" s="154">
        <f t="shared" si="3"/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customHeight="1">
      <c r="A32" s="15">
        <f>IF('СПИСОК КЛАССА'!I28=2,1,0)</f>
        <v>1</v>
      </c>
      <c r="B32" s="123">
        <v>17</v>
      </c>
      <c r="C32" s="124">
        <f>IF(NOT(ISBLANK('СПИСОК КЛАССА'!B28)),'СПИСОК КЛАССА'!B28,"")</f>
        <v>17</v>
      </c>
      <c r="D32" s="124">
        <f>IF(NOT(ISBLANK('СПИСОК КЛАССА'!C28)),IF($A32=1,'СПИСОК КЛАССА'!C28,"УЧЕНИК НЕ ВЫПОЛНЯЛ РАБОТУ"),"")</f>
      </c>
      <c r="E32" s="124">
        <v>2</v>
      </c>
      <c r="F32" s="125">
        <v>1</v>
      </c>
      <c r="G32" s="125">
        <v>1</v>
      </c>
      <c r="H32" s="125">
        <v>0</v>
      </c>
      <c r="I32" s="125">
        <v>1</v>
      </c>
      <c r="J32" s="125">
        <v>1</v>
      </c>
      <c r="K32" s="125">
        <v>1</v>
      </c>
      <c r="L32" s="125">
        <v>0</v>
      </c>
      <c r="M32" s="125">
        <v>0</v>
      </c>
      <c r="N32" s="125">
        <v>0</v>
      </c>
      <c r="O32" s="125">
        <v>1</v>
      </c>
      <c r="P32" s="125">
        <v>0</v>
      </c>
      <c r="Q32" s="125">
        <v>1</v>
      </c>
      <c r="R32" s="125">
        <v>0</v>
      </c>
      <c r="S32" s="125">
        <v>1</v>
      </c>
      <c r="T32" s="125">
        <v>1</v>
      </c>
      <c r="U32" s="125">
        <v>0</v>
      </c>
      <c r="V32" s="125">
        <v>1</v>
      </c>
      <c r="W32" s="125">
        <v>1</v>
      </c>
      <c r="X32" s="125">
        <v>1</v>
      </c>
      <c r="Y32" s="125">
        <v>0</v>
      </c>
      <c r="Z32" s="153">
        <f t="shared" si="4"/>
        <v>12</v>
      </c>
      <c r="AA32" s="154">
        <f t="shared" si="3"/>
        <v>0.5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customHeight="1">
      <c r="A33" s="15">
        <f>IF('СПИСОК КЛАССА'!I29=2,1,0)</f>
        <v>1</v>
      </c>
      <c r="B33" s="123">
        <v>18</v>
      </c>
      <c r="C33" s="124">
        <f>IF(NOT(ISBLANK('СПИСОК КЛАССА'!B29)),'СПИСОК КЛАССА'!B29,"")</f>
        <v>18</v>
      </c>
      <c r="D33" s="124">
        <f>IF(NOT(ISBLANK('СПИСОК КЛАССА'!C29)),IF($A33=1,'СПИСОК КЛАССА'!C29,"УЧЕНИК НЕ ВЫПОЛНЯЛ РАБОТУ"),"")</f>
      </c>
      <c r="E33" s="124">
        <v>2</v>
      </c>
      <c r="F33" s="125">
        <v>1</v>
      </c>
      <c r="G33" s="125">
        <v>1</v>
      </c>
      <c r="H33" s="125">
        <v>1</v>
      </c>
      <c r="I33" s="125">
        <v>1</v>
      </c>
      <c r="J33" s="125">
        <v>1</v>
      </c>
      <c r="K33" s="125">
        <v>1</v>
      </c>
      <c r="L33" s="125">
        <v>1</v>
      </c>
      <c r="M33" s="125">
        <v>0</v>
      </c>
      <c r="N33" s="125">
        <v>0</v>
      </c>
      <c r="O33" s="125">
        <v>1</v>
      </c>
      <c r="P33" s="125">
        <v>1</v>
      </c>
      <c r="Q33" s="125">
        <v>1</v>
      </c>
      <c r="R33" s="125">
        <v>0</v>
      </c>
      <c r="S33" s="125">
        <v>0</v>
      </c>
      <c r="T33" s="125">
        <v>1</v>
      </c>
      <c r="U33" s="125">
        <v>0</v>
      </c>
      <c r="V33" s="125">
        <v>0</v>
      </c>
      <c r="W33" s="125">
        <v>1</v>
      </c>
      <c r="X33" s="125">
        <v>2</v>
      </c>
      <c r="Y33" s="125">
        <v>0</v>
      </c>
      <c r="Z33" s="153">
        <f t="shared" si="4"/>
        <v>14</v>
      </c>
      <c r="AA33" s="154">
        <f t="shared" si="3"/>
        <v>0.5833333333333334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customHeight="1">
      <c r="A34" s="15">
        <f>IF('СПИСОК КЛАССА'!I30=2,1,0)</f>
        <v>1</v>
      </c>
      <c r="B34" s="123">
        <v>19</v>
      </c>
      <c r="C34" s="124">
        <f>IF(NOT(ISBLANK('СПИСОК КЛАССА'!B30)),'СПИСОК КЛАССА'!B30,"")</f>
        <v>19</v>
      </c>
      <c r="D34" s="124">
        <f>IF(NOT(ISBLANK('СПИСОК КЛАССА'!C30)),IF($A34=1,'СПИСОК КЛАССА'!C30,"УЧЕНИК НЕ ВЫПОЛНЯЛ РАБОТУ"),"")</f>
      </c>
      <c r="E34" s="124">
        <v>2</v>
      </c>
      <c r="F34" s="125">
        <v>1</v>
      </c>
      <c r="G34" s="125">
        <v>1</v>
      </c>
      <c r="H34" s="125">
        <v>1</v>
      </c>
      <c r="I34" s="125">
        <v>1</v>
      </c>
      <c r="J34" s="125">
        <v>1</v>
      </c>
      <c r="K34" s="125">
        <v>1</v>
      </c>
      <c r="L34" s="125">
        <v>1</v>
      </c>
      <c r="M34" s="125">
        <v>1</v>
      </c>
      <c r="N34" s="125">
        <v>0</v>
      </c>
      <c r="O34" s="125">
        <v>1</v>
      </c>
      <c r="P34" s="125">
        <v>0</v>
      </c>
      <c r="Q34" s="125">
        <v>1</v>
      </c>
      <c r="R34" s="125">
        <v>1</v>
      </c>
      <c r="S34" s="125">
        <v>1</v>
      </c>
      <c r="T34" s="125">
        <v>1</v>
      </c>
      <c r="U34" s="125">
        <v>0</v>
      </c>
      <c r="V34" s="125">
        <v>1</v>
      </c>
      <c r="W34" s="125">
        <v>1</v>
      </c>
      <c r="X34" s="125">
        <v>2</v>
      </c>
      <c r="Y34" s="125">
        <v>0</v>
      </c>
      <c r="Z34" s="153">
        <f t="shared" si="4"/>
        <v>17</v>
      </c>
      <c r="AA34" s="154">
        <f t="shared" si="3"/>
        <v>0.7083333333333334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customHeight="1">
      <c r="A35" s="15">
        <f>IF('СПИСОК КЛАССА'!I31=2,1,0)</f>
        <v>0</v>
      </c>
      <c r="B35" s="123">
        <v>20</v>
      </c>
      <c r="C35" s="124">
        <f>IF(NOT(ISBLANK('СПИСОК КЛАССА'!B31)),'СПИСОК КЛАССА'!B31,"")</f>
        <v>20</v>
      </c>
      <c r="D35" s="124">
        <f>IF(NOT(ISBLANK('СПИСОК КЛАССА'!C31)),IF($A35=1,'СПИСОК КЛАССА'!C31,"УЧЕНИК НЕ ВЫПОЛНЯЛ РАБОТУ"),"")</f>
      </c>
      <c r="E35" s="124">
        <v>2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53">
        <f t="shared" si="4"/>
      </c>
      <c r="AA35" s="154">
        <f t="shared" si="3"/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customHeight="1">
      <c r="A36" s="15">
        <f>IF('СПИСОК КЛАССА'!I32=2,1,0)</f>
        <v>0</v>
      </c>
      <c r="B36" s="123">
        <v>21</v>
      </c>
      <c r="C36" s="124">
        <f>IF(NOT(ISBLANK('СПИСОК КЛАССА'!B32)),'СПИСОК КЛАССА'!B32,"")</f>
        <v>21</v>
      </c>
      <c r="D36" s="124">
        <f>IF(NOT(ISBLANK('СПИСОК КЛАССА'!C32)),IF($A36=1,'СПИСОК КЛАССА'!C32,"УЧЕНИК НЕ ВЫПОЛНЯЛ РАБОТУ"),"")</f>
      </c>
      <c r="E36" s="124">
        <v>2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53">
        <f t="shared" si="4"/>
      </c>
      <c r="AA36" s="154">
        <f t="shared" si="3"/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customHeight="1">
      <c r="A37" s="15">
        <f>IF('СПИСОК КЛАССА'!I33=2,1,0)</f>
        <v>0</v>
      </c>
      <c r="B37" s="123">
        <v>22</v>
      </c>
      <c r="C37" s="124">
        <f>IF(NOT(ISBLANK('СПИСОК КЛАССА'!B33)),'СПИСОК КЛАССА'!B33,"")</f>
        <v>22</v>
      </c>
      <c r="D37" s="124">
        <f>IF(NOT(ISBLANK('СПИСОК КЛАССА'!C33)),IF($A37=1,'СПИСОК КЛАССА'!C33,"УЧЕНИК НЕ ВЫПОЛНЯЛ РАБОТУ"),"")</f>
      </c>
      <c r="E37" s="124">
        <v>2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53">
        <f t="shared" si="4"/>
      </c>
      <c r="AA37" s="154">
        <f t="shared" si="3"/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.75" customHeight="1">
      <c r="A38" s="15">
        <f>IF('СПИСОК КЛАССА'!I34=2,1,0)</f>
        <v>0</v>
      </c>
      <c r="B38" s="123">
        <v>23</v>
      </c>
      <c r="C38" s="124">
        <f>IF(NOT(ISBLANK('СПИСОК КЛАССА'!B34)),'СПИСОК КЛАССА'!B34,"")</f>
        <v>23</v>
      </c>
      <c r="D38" s="124">
        <f>IF(NOT(ISBLANK('СПИСОК КЛАССА'!C34)),IF($A38=1,'СПИСОК КЛАССА'!C34,"УЧЕНИК НЕ ВЫПОЛНЯЛ РАБОТУ"),"")</f>
      </c>
      <c r="E38" s="124">
        <v>2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53">
        <f t="shared" si="4"/>
      </c>
      <c r="AA38" s="154">
        <f t="shared" si="3"/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 customHeight="1">
      <c r="A39" s="15">
        <f>IF('СПИСОК КЛАССА'!I35=2,1,0)</f>
        <v>0</v>
      </c>
      <c r="B39" s="123">
        <v>24</v>
      </c>
      <c r="C39" s="124">
        <f>IF(NOT(ISBLANK('СПИСОК КЛАССА'!B35)),'СПИСОК КЛАССА'!B35,"")</f>
        <v>24</v>
      </c>
      <c r="D39" s="124">
        <f>IF(NOT(ISBLANK('СПИСОК КЛАССА'!C35)),IF($A39=1,'СПИСОК КЛАССА'!C35,"УЧЕНИК НЕ ВЫПОЛНЯЛ РАБОТУ"),"")</f>
      </c>
      <c r="E39" s="124">
        <v>2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53">
        <f t="shared" si="4"/>
      </c>
      <c r="AA39" s="154">
        <f t="shared" si="3"/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 customHeight="1">
      <c r="A40" s="15">
        <f>IF('СПИСОК КЛАССА'!I36=2,1,0)</f>
        <v>1</v>
      </c>
      <c r="B40" s="123">
        <v>25</v>
      </c>
      <c r="C40" s="124">
        <f>IF(NOT(ISBLANK('СПИСОК КЛАССА'!B36)),'СПИСОК КЛАССА'!B36,"")</f>
        <v>25</v>
      </c>
      <c r="D40" s="124">
        <f>IF(NOT(ISBLANK('СПИСОК КЛАССА'!C36)),IF($A40=1,'СПИСОК КЛАССА'!C36,"УЧЕНИК НЕ ВЫПОЛНЯЛ РАБОТУ"),"")</f>
      </c>
      <c r="E40" s="124">
        <v>2</v>
      </c>
      <c r="F40" s="125">
        <v>1</v>
      </c>
      <c r="G40" s="125">
        <v>1</v>
      </c>
      <c r="H40" s="125">
        <v>0</v>
      </c>
      <c r="I40" s="125">
        <v>0</v>
      </c>
      <c r="J40" s="125">
        <v>1</v>
      </c>
      <c r="K40" s="125">
        <v>1</v>
      </c>
      <c r="L40" s="125">
        <v>1</v>
      </c>
      <c r="M40" s="125">
        <v>0</v>
      </c>
      <c r="N40" s="125">
        <v>0</v>
      </c>
      <c r="O40" s="125">
        <v>1</v>
      </c>
      <c r="P40" s="125">
        <v>0</v>
      </c>
      <c r="Q40" s="125">
        <v>0</v>
      </c>
      <c r="R40" s="125">
        <v>0</v>
      </c>
      <c r="S40" s="125">
        <v>1</v>
      </c>
      <c r="T40" s="125">
        <v>1</v>
      </c>
      <c r="U40" s="125">
        <v>1</v>
      </c>
      <c r="V40" s="125">
        <v>1</v>
      </c>
      <c r="W40" s="125">
        <v>0</v>
      </c>
      <c r="X40" s="125">
        <v>2</v>
      </c>
      <c r="Y40" s="125">
        <v>0</v>
      </c>
      <c r="Z40" s="153">
        <f t="shared" si="4"/>
        <v>12</v>
      </c>
      <c r="AA40" s="154">
        <f t="shared" si="3"/>
        <v>0.5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 customHeight="1">
      <c r="A41" s="15">
        <f>IF('СПИСОК КЛАССА'!I37=2,1,0)</f>
        <v>0</v>
      </c>
      <c r="B41" s="123">
        <v>26</v>
      </c>
      <c r="C41" s="124">
        <f>IF(NOT(ISBLANK('СПИСОК КЛАССА'!B37)),'СПИСОК КЛАССА'!B37,"")</f>
        <v>26</v>
      </c>
      <c r="D41" s="124">
        <f>IF(NOT(ISBLANK('СПИСОК КЛАССА'!C37)),IF($A41=1,'СПИСОК КЛАССА'!C37,"УЧЕНИК НЕ ВЫПОЛНЯЛ РАБОТУ"),"")</f>
      </c>
      <c r="E41" s="124">
        <v>2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53">
        <f t="shared" si="4"/>
      </c>
      <c r="AA41" s="154">
        <f t="shared" si="3"/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 customHeight="1">
      <c r="A42" s="15">
        <f>IF('СПИСОК КЛАССА'!I38=2,1,0)</f>
        <v>0</v>
      </c>
      <c r="B42" s="123">
        <v>27</v>
      </c>
      <c r="C42" s="124">
        <f>IF(NOT(ISBLANK('СПИСОК КЛАССА'!B38)),'СПИСОК КЛАССА'!B38,"")</f>
        <v>27</v>
      </c>
      <c r="D42" s="124">
        <f>IF(NOT(ISBLANK('СПИСОК КЛАССА'!C38)),IF($A42=1,'СПИСОК КЛАССА'!C38,"УЧЕНИК НЕ ВЫПОЛНЯЛ РАБОТУ"),"")</f>
      </c>
      <c r="E42" s="124">
        <v>2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53">
        <f t="shared" si="4"/>
      </c>
      <c r="AA42" s="154">
        <f t="shared" si="3"/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 customHeight="1">
      <c r="A43" s="15">
        <f>IF('СПИСОК КЛАССА'!I39=2,1,0)</f>
        <v>0</v>
      </c>
      <c r="B43" s="123">
        <v>28</v>
      </c>
      <c r="C43" s="124">
        <f>IF(NOT(ISBLANK('СПИСОК КЛАССА'!B39)),'СПИСОК КЛАССА'!B39,"")</f>
        <v>28</v>
      </c>
      <c r="D43" s="124">
        <f>IF(NOT(ISBLANK('СПИСОК КЛАССА'!C39)),IF($A43=1,'СПИСОК КЛАССА'!C39,"УЧЕНИК НЕ ВЫПОЛНЯЛ РАБОТУ"),"")</f>
      </c>
      <c r="E43" s="124">
        <v>2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53">
        <f t="shared" si="4"/>
      </c>
      <c r="AA43" s="154">
        <f t="shared" si="3"/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customHeight="1">
      <c r="A44" s="15">
        <f>IF('СПИСОК КЛАССА'!I40=2,1,0)</f>
        <v>0</v>
      </c>
      <c r="B44" s="123">
        <v>29</v>
      </c>
      <c r="C44" s="124">
        <f>IF(NOT(ISBLANK('СПИСОК КЛАССА'!B40)),'СПИСОК КЛАССА'!B40,"")</f>
      </c>
      <c r="D44" s="124">
        <f>IF(NOT(ISBLANK('СПИСОК КЛАССА'!C40)),IF($A44=1,'СПИСОК КЛАССА'!C40,"УЧЕНИК НЕ ВЫПОЛНЯЛ РАБОТУ"),"")</f>
      </c>
      <c r="E44" s="124">
        <v>2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53">
        <f t="shared" si="4"/>
      </c>
      <c r="AA44" s="154">
        <f t="shared" si="3"/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customHeight="1">
      <c r="A45" s="15">
        <f>IF('СПИСОК КЛАССА'!I41=2,1,0)</f>
        <v>0</v>
      </c>
      <c r="B45" s="123">
        <v>30</v>
      </c>
      <c r="C45" s="124">
        <f>IF(NOT(ISBLANK('СПИСОК КЛАССА'!B41)),'СПИСОК КЛАССА'!B41,"")</f>
      </c>
      <c r="D45" s="124">
        <f>IF(NOT(ISBLANK('СПИСОК КЛАССА'!C41)),IF($A45=1,'СПИСОК КЛАССА'!C41,"УЧЕНИК НЕ ВЫПОЛНЯЛ РАБОТУ"),"")</f>
      </c>
      <c r="E45" s="124">
        <v>2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53">
        <f t="shared" si="4"/>
      </c>
      <c r="AA45" s="154">
        <f t="shared" si="3"/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customHeight="1">
      <c r="A46" s="15">
        <f>IF('СПИСОК КЛАССА'!I42=2,1,0)</f>
        <v>0</v>
      </c>
      <c r="B46" s="123">
        <v>31</v>
      </c>
      <c r="C46" s="124">
        <f>IF(NOT(ISBLANK('СПИСОК КЛАССА'!B42)),'СПИСОК КЛАССА'!B42,"")</f>
      </c>
      <c r="D46" s="124">
        <f>IF(NOT(ISBLANK('СПИСОК КЛАССА'!C42)),IF($A46=1,'СПИСОК КЛАССА'!C42,"УЧЕНИК НЕ ВЫПОЛНЯЛ РАБОТУ"),"")</f>
      </c>
      <c r="E46" s="124">
        <v>2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53">
        <f t="shared" si="4"/>
      </c>
      <c r="AA46" s="154">
        <f t="shared" si="3"/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customHeight="1">
      <c r="A47" s="15">
        <f>IF('СПИСОК КЛАССА'!I43=2,1,0)</f>
        <v>0</v>
      </c>
      <c r="B47" s="123">
        <v>32</v>
      </c>
      <c r="C47" s="124">
        <f>IF(NOT(ISBLANK('СПИСОК КЛАССА'!B43)),'СПИСОК КЛАССА'!B43,"")</f>
      </c>
      <c r="D47" s="124">
        <f>IF(NOT(ISBLANK('СПИСОК КЛАССА'!C43)),IF($A47=1,'СПИСОК КЛАССА'!C43,"УЧЕНИК НЕ ВЫПОЛНЯЛ РАБОТУ"),"")</f>
      </c>
      <c r="E47" s="124">
        <v>2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53">
        <f t="shared" si="4"/>
      </c>
      <c r="AA47" s="154">
        <f t="shared" si="3"/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customHeight="1">
      <c r="A48" s="15">
        <f>IF('СПИСОК КЛАССА'!I44=2,1,0)</f>
        <v>0</v>
      </c>
      <c r="B48" s="123">
        <v>33</v>
      </c>
      <c r="C48" s="124">
        <f>IF(NOT(ISBLANK('СПИСОК КЛАССА'!B44)),'СПИСОК КЛАССА'!B44,"")</f>
      </c>
      <c r="D48" s="124">
        <f>IF(NOT(ISBLANK('СПИСОК КЛАССА'!C44)),IF($A48=1,'СПИСОК КЛАССА'!C44,"УЧЕНИК НЕ ВЫПОЛНЯЛ РАБОТУ"),"")</f>
      </c>
      <c r="E48" s="124">
        <v>2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3">
        <f t="shared" si="4"/>
      </c>
      <c r="AA48" s="154">
        <f t="shared" si="3"/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customHeight="1">
      <c r="A49" s="15">
        <f>IF('СПИСОК КЛАССА'!I45=2,1,0)</f>
        <v>0</v>
      </c>
      <c r="B49" s="123">
        <v>34</v>
      </c>
      <c r="C49" s="124">
        <f>IF(NOT(ISBLANK('СПИСОК КЛАССА'!B45)),'СПИСОК КЛАССА'!B45,"")</f>
      </c>
      <c r="D49" s="124">
        <f>IF(NOT(ISBLANK('СПИСОК КЛАССА'!C45)),IF($A49=1,'СПИСОК КЛАССА'!C45,"УЧЕНИК НЕ ВЫПОЛНЯЛ РАБОТУ"),"")</f>
      </c>
      <c r="E49" s="124">
        <v>2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53">
        <f>IF(AND(OR($C49&lt;&gt;"",$D49&lt;&gt;""),$A49=1,$AA$6="ДА"),SUM(F49:Y49),"")</f>
      </c>
      <c r="AA49" s="154">
        <f t="shared" si="3"/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customHeight="1">
      <c r="A50" s="15">
        <f>IF('СПИСОК КЛАССА'!I46=2,1,0)</f>
        <v>0</v>
      </c>
      <c r="B50" s="123">
        <v>35</v>
      </c>
      <c r="C50" s="124">
        <f>IF(NOT(ISBLANK('СПИСОК КЛАССА'!B46)),'СПИСОК КЛАССА'!B46,"")</f>
      </c>
      <c r="D50" s="124">
        <f>IF(NOT(ISBLANK('СПИСОК КЛАССА'!C46)),IF($A50=1,'СПИСОК КЛАССА'!C46,"УЧЕНИК НЕ ВЫПОЛНЯЛ РАБОТУ"),"")</f>
      </c>
      <c r="E50" s="124">
        <v>2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53">
        <f t="shared" si="4"/>
      </c>
      <c r="AA50" s="154">
        <f t="shared" si="3"/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.75" customHeight="1">
      <c r="A51" s="15">
        <f>IF('СПИСОК КЛАССА'!I47=2,1,0)</f>
        <v>0</v>
      </c>
      <c r="B51" s="123">
        <v>36</v>
      </c>
      <c r="C51" s="124">
        <f>IF(NOT(ISBLANK('СПИСОК КЛАССА'!B47)),'СПИСОК КЛАССА'!B47,"")</f>
      </c>
      <c r="D51" s="124">
        <f>IF(NOT(ISBLANK('СПИСОК КЛАССА'!C47)),IF($A51=1,'СПИСОК КЛАССА'!C47,"УЧЕНИК НЕ ВЫПОЛНЯЛ РАБОТУ"),"")</f>
      </c>
      <c r="E51" s="124">
        <v>2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53">
        <f t="shared" si="4"/>
      </c>
      <c r="AA51" s="154">
        <f t="shared" si="3"/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2.75" customHeight="1">
      <c r="A52" s="15">
        <f>IF('СПИСОК КЛАССА'!I48=2,1,0)</f>
        <v>0</v>
      </c>
      <c r="B52" s="123">
        <v>37</v>
      </c>
      <c r="C52" s="124">
        <f>IF(NOT(ISBLANK('СПИСОК КЛАССА'!B48)),'СПИСОК КЛАССА'!B48,"")</f>
      </c>
      <c r="D52" s="124">
        <f>IF(NOT(ISBLANK('СПИСОК КЛАССА'!C48)),IF($A52=1,'СПИСОК КЛАССА'!C48,"УЧЕНИК НЕ ВЫПОЛНЯЛ РАБОТУ"),"")</f>
      </c>
      <c r="E52" s="124">
        <v>2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53">
        <f t="shared" si="4"/>
      </c>
      <c r="AA52" s="154">
        <f t="shared" si="3"/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.75" customHeight="1">
      <c r="A53" s="15">
        <f>IF('СПИСОК КЛАССА'!I49=2,1,0)</f>
        <v>0</v>
      </c>
      <c r="B53" s="123">
        <v>38</v>
      </c>
      <c r="C53" s="124">
        <f>IF(NOT(ISBLANK('СПИСОК КЛАССА'!B49)),'СПИСОК КЛАССА'!B49,"")</f>
      </c>
      <c r="D53" s="124">
        <f>IF(NOT(ISBLANK('СПИСОК КЛАССА'!C49)),IF($A53=1,'СПИСОК КЛАССА'!C49,"УЧЕНИК НЕ ВЫПОЛНЯЛ РАБОТУ"),"")</f>
      </c>
      <c r="E53" s="124">
        <v>2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53">
        <f t="shared" si="4"/>
      </c>
      <c r="AA53" s="154">
        <f t="shared" si="3"/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.75" customHeight="1">
      <c r="A54" s="15">
        <f>IF('СПИСОК КЛАССА'!I50=2,1,0)</f>
        <v>0</v>
      </c>
      <c r="B54" s="123">
        <v>39</v>
      </c>
      <c r="C54" s="124">
        <f>IF(NOT(ISBLANK('СПИСОК КЛАССА'!B50)),'СПИСОК КЛАССА'!B50,"")</f>
      </c>
      <c r="D54" s="124">
        <f>IF(NOT(ISBLANK('СПИСОК КЛАССА'!C50)),IF($A54=1,'СПИСОК КЛАССА'!C50,"УЧЕНИК НЕ ВЫПОЛНЯЛ РАБОТУ"),"")</f>
      </c>
      <c r="E54" s="124">
        <v>2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53">
        <f t="shared" si="4"/>
      </c>
      <c r="AA54" s="154">
        <f t="shared" si="3"/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2.75" customHeight="1">
      <c r="A55" s="15">
        <f>IF('СПИСОК КЛАССА'!I51=2,1,0)</f>
        <v>0</v>
      </c>
      <c r="B55" s="123">
        <v>40</v>
      </c>
      <c r="C55" s="124">
        <f>IF(NOT(ISBLANK('СПИСОК КЛАССА'!B51)),'СПИСОК КЛАССА'!B51,"")</f>
      </c>
      <c r="D55" s="124">
        <f>IF(NOT(ISBLANK('СПИСОК КЛАССА'!C51)),IF($A55=1,'СПИСОК КЛАССА'!C51,"УЧЕНИК НЕ ВЫПОЛНЯЛ РАБОТУ"),"")</f>
      </c>
      <c r="E55" s="124">
        <v>2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53">
        <f t="shared" si="4"/>
      </c>
      <c r="AA55" s="154">
        <f t="shared" si="3"/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6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6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1:6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1:6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1:6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6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6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1:6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1:6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6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6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6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6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6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6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1:6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1:6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</row>
    <row r="138" spans="1:6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</row>
    <row r="139" spans="1:6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</row>
    <row r="140" spans="1:6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</row>
    <row r="141" spans="1:6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6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1:6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1:6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1:6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</row>
    <row r="146" spans="1:6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1:6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1:6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</row>
    <row r="149" spans="1:6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1:6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1:6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1:6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1:6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1:6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1:6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1:6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1:6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1:6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</sheetData>
  <sheetProtection password="C455" sheet="1" objects="1" scenarios="1" selectLockedCells="1"/>
  <protectedRanges>
    <protectedRange sqref="AA6 F16:Y55" name="Диапазон1"/>
  </protectedRanges>
  <mergeCells count="16">
    <mergeCell ref="B9:B11"/>
    <mergeCell ref="C9:C11"/>
    <mergeCell ref="V2:W2"/>
    <mergeCell ref="B8:AA8"/>
    <mergeCell ref="F9:Y10"/>
    <mergeCell ref="K2:L2"/>
    <mergeCell ref="G2:H2"/>
    <mergeCell ref="G4:X4"/>
    <mergeCell ref="N6:R6"/>
    <mergeCell ref="P2:Q2"/>
    <mergeCell ref="AA9:AA11"/>
    <mergeCell ref="Z9:Z11"/>
    <mergeCell ref="N2:O2"/>
    <mergeCell ref="D2:F2"/>
    <mergeCell ref="D9:D11"/>
    <mergeCell ref="I2:J2"/>
  </mergeCells>
  <conditionalFormatting sqref="AA6">
    <cfRule type="cellIs" priority="2" dxfId="4" operator="equal" stopIfTrue="1">
      <formula>"НЕТ"</formula>
    </cfRule>
  </conditionalFormatting>
  <conditionalFormatting sqref="F16:Y55">
    <cfRule type="expression" priority="3" dxfId="4" stopIfTrue="1">
      <formula>AND(OR($C16&lt;&gt;"",$D16&lt;&gt;""),$A16=1,ISBLANK(F16))</formula>
    </cfRule>
  </conditionalFormatting>
  <dataValidations count="21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A6">
      <formula1>"ДА,НЕТ"</formula1>
    </dataValidation>
    <dataValidation type="list" allowBlank="1" showDropDown="1" showInputMessage="1" showErrorMessage="1" promptTitle="3. Балл за выполнение задания" prompt="Возможные значения: 0 и 1.&#10;Если ученик не дал ответа, введите N." sqref="H16:H55">
      <formula1>"0,1,N"</formula1>
    </dataValidation>
    <dataValidation type="list" allowBlank="1" showDropDown="1" showInputMessage="1" showErrorMessage="1" promptTitle="5. Балл за выполнение задания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8. Балл за выполнение задания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1. Балл за выполнение задания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5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6. Балл за выполнение задания" prompt="Возможные значения: 0 и 1.&#10;Если ученик не дал ответа, введите N." sqref="U16:U55">
      <formula1>"0,1,N"</formula1>
    </dataValidation>
    <dataValidation type="list" allowBlank="1" showDropDown="1" showInputMessage="1" showErrorMessage="1" promptTitle="19. Балл за выполнение задания" prompt="Возможные значения: 0, 1 и 2.&#10;Если ученик не дал ответа, введите N." sqref="X16:X55">
      <formula1>"0,1,2,N"</formula1>
    </dataValidation>
    <dataValidation type="list" allowBlank="1" showDropDown="1" showInputMessage="1" showErrorMessage="1" promptTitle="12. Балл за выполнение задания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9. Балл за выполнение задания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1. Балл за выполнение задания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2. Балл за выполнение задания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10. Балл за выполнение задания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6. Балл за выполнение задания" prompt="Возможные значения: 0 и 1.&#10;Если ученик не дал ответа, введите N." sqref="K16:K55">
      <formula1>"0,1,N"</formula1>
    </dataValidation>
    <dataValidation type="list" allowBlank="1" showDropDown="1" showInputMessage="1" showErrorMessage="1" promptTitle="4. Балл за выполнение задания" prompt="Возможные значения: 0, 1 и 2.&#10;Если ученик не дал ответа, введите N." sqref="I16:I55">
      <formula1>"0,1,2,N"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V16:V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W16:W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Y16:Y55">
      <formula1>"0,1,2,N"</formula1>
    </dataValidation>
  </dataValidations>
  <printOptions/>
  <pageMargins left="0.17" right="0.19" top="0.39166666666666666" bottom="0.17" header="0.17" footer="0.5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  <ignoredErrors>
    <ignoredError sqref="Z16 Z17:Z48 Z49:Z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P158"/>
  <sheetViews>
    <sheetView view="pageLayout" zoomScaleNormal="90" workbookViewId="0" topLeftCell="C4">
      <selection activeCell="AA6" sqref="AA6"/>
    </sheetView>
  </sheetViews>
  <sheetFormatPr defaultColWidth="9.00390625" defaultRowHeight="12.75"/>
  <cols>
    <col min="1" max="1" width="3.625" style="1" hidden="1" customWidth="1"/>
    <col min="2" max="2" width="3.875" style="1" hidden="1" customWidth="1"/>
    <col min="3" max="3" width="4.25390625" style="1" bestFit="1" customWidth="1"/>
    <col min="4" max="4" width="36.625" style="1" customWidth="1"/>
    <col min="5" max="5" width="5.125" style="1" hidden="1" customWidth="1"/>
    <col min="6" max="6" width="5.75390625" style="1" customWidth="1"/>
    <col min="7" max="7" width="4.00390625" style="1" customWidth="1"/>
    <col min="8" max="8" width="6.375" style="1" customWidth="1"/>
    <col min="9" max="9" width="5.00390625" style="1" customWidth="1"/>
    <col min="10" max="10" width="5.375" style="1" customWidth="1"/>
    <col min="11" max="11" width="8.25390625" style="1" customWidth="1"/>
    <col min="12" max="12" width="4.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4.125" style="1" customWidth="1"/>
    <col min="17" max="17" width="6.125" style="1" customWidth="1"/>
    <col min="18" max="18" width="6.625" style="1" customWidth="1"/>
    <col min="19" max="19" width="5.625" style="1" customWidth="1"/>
    <col min="20" max="20" width="5.00390625" style="1" customWidth="1"/>
    <col min="21" max="21" width="5.375" style="1" customWidth="1"/>
    <col min="22" max="22" width="5.125" style="1" customWidth="1"/>
    <col min="23" max="23" width="4.125" style="1" customWidth="1"/>
    <col min="24" max="24" width="5.875" style="1" customWidth="1"/>
    <col min="25" max="25" width="5.125" style="1" customWidth="1"/>
    <col min="26" max="26" width="5.625" style="1" customWidth="1"/>
    <col min="27" max="27" width="8.375" style="1" customWidth="1"/>
    <col min="28" max="16384" width="9.125" style="1" customWidth="1"/>
  </cols>
  <sheetData>
    <row r="1" spans="2:68" ht="17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2:68" ht="30.75" customHeight="1">
      <c r="B2" s="96"/>
      <c r="C2" s="97"/>
      <c r="D2" s="215"/>
      <c r="E2" s="215"/>
      <c r="F2" s="216"/>
      <c r="G2" s="220"/>
      <c r="H2" s="221"/>
      <c r="I2" s="215" t="s">
        <v>0</v>
      </c>
      <c r="J2" s="215"/>
      <c r="K2" s="218" t="str">
        <f>IF(NOT(ISBLANK('СПИСОК КЛАССА'!G1)),'СПИСОК КЛАССА'!G1,"")</f>
        <v>138074</v>
      </c>
      <c r="L2" s="219"/>
      <c r="M2" s="98"/>
      <c r="N2" s="215" t="s">
        <v>1</v>
      </c>
      <c r="O2" s="215"/>
      <c r="P2" s="218" t="str">
        <f>IF(NOT(ISBLANK('СПИСОК КЛАССА'!I1)),'СПИСОК КЛАССА'!I1,"")</f>
        <v>0405</v>
      </c>
      <c r="Q2" s="226"/>
      <c r="R2" s="98"/>
      <c r="S2" s="98"/>
      <c r="T2" s="98"/>
      <c r="U2" s="98"/>
      <c r="V2" s="213"/>
      <c r="W2" s="214"/>
      <c r="X2" s="99"/>
      <c r="Y2" s="96"/>
      <c r="Z2" s="96"/>
      <c r="AA2" s="9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ht="12.75">
      <c r="B3" s="96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s="2" customFormat="1" ht="29.25" customHeight="1">
      <c r="B4" s="102"/>
      <c r="C4" s="102"/>
      <c r="D4" s="171" t="s">
        <v>15</v>
      </c>
      <c r="E4" s="103"/>
      <c r="F4" s="102"/>
      <c r="G4" s="222" t="str">
        <f>IF(NOT(ISBLANK('СПИСОК КЛАССА'!D3)),'СПИСОК КЛАССА'!D3,"")</f>
        <v>МБОУ СОШ С УИОП №80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04"/>
      <c r="Z4" s="104"/>
      <c r="AA4" s="10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2:68" ht="13.5" thickBot="1">
      <c r="B5" s="96"/>
      <c r="C5" s="105"/>
      <c r="D5" s="102"/>
      <c r="E5" s="102"/>
      <c r="F5" s="9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2:68" ht="17.25" customHeight="1" thickBot="1">
      <c r="B6" s="96"/>
      <c r="C6" s="96"/>
      <c r="D6" s="106" t="s">
        <v>16</v>
      </c>
      <c r="E6" s="106"/>
      <c r="F6" s="96"/>
      <c r="G6" s="107">
        <f>COUNTA('СПИСОК КЛАССА'!B12:'СПИСОК КЛАССА'!B55)</f>
        <v>28</v>
      </c>
      <c r="H6" s="96"/>
      <c r="I6" s="96"/>
      <c r="J6" s="108"/>
      <c r="K6" s="108"/>
      <c r="L6" s="96"/>
      <c r="M6" s="106" t="s">
        <v>17</v>
      </c>
      <c r="N6" s="224">
        <f>Вариант1!N6</f>
        <v>41387</v>
      </c>
      <c r="O6" s="225"/>
      <c r="P6" s="225"/>
      <c r="Q6" s="225"/>
      <c r="R6" s="225"/>
      <c r="S6" s="101"/>
      <c r="T6" s="101"/>
      <c r="U6" s="101"/>
      <c r="V6" s="101"/>
      <c r="W6" s="109"/>
      <c r="X6" s="109"/>
      <c r="Y6" s="109"/>
      <c r="Z6" s="110" t="s">
        <v>18</v>
      </c>
      <c r="AA6" s="111" t="s">
        <v>304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2:68" ht="12.75">
      <c r="B7" s="96"/>
      <c r="C7" s="11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2:68" ht="16.5" thickBot="1">
      <c r="B8" s="231" t="s">
        <v>246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48" ht="15.75" customHeight="1">
      <c r="A9" s="13"/>
      <c r="B9" s="227" t="s">
        <v>2</v>
      </c>
      <c r="C9" s="228" t="s">
        <v>19</v>
      </c>
      <c r="D9" s="217" t="s">
        <v>3</v>
      </c>
      <c r="E9" s="149"/>
      <c r="F9" s="229" t="s">
        <v>40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3" t="s">
        <v>21</v>
      </c>
      <c r="AA9" s="233" t="s">
        <v>37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76.5" customHeight="1">
      <c r="A10" s="14"/>
      <c r="B10" s="227"/>
      <c r="C10" s="228"/>
      <c r="D10" s="217"/>
      <c r="E10" s="14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/>
      <c r="AA10" s="23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.75" customHeight="1">
      <c r="A11" s="14"/>
      <c r="B11" s="227"/>
      <c r="C11" s="228"/>
      <c r="D11" s="217"/>
      <c r="E11" s="149"/>
      <c r="F11" s="150">
        <v>1</v>
      </c>
      <c r="G11" s="150">
        <v>2</v>
      </c>
      <c r="H11" s="150">
        <v>3</v>
      </c>
      <c r="I11" s="150">
        <v>4</v>
      </c>
      <c r="J11" s="150">
        <v>5</v>
      </c>
      <c r="K11" s="150">
        <v>6</v>
      </c>
      <c r="L11" s="150">
        <v>7</v>
      </c>
      <c r="M11" s="150">
        <v>8</v>
      </c>
      <c r="N11" s="150">
        <v>9</v>
      </c>
      <c r="O11" s="150">
        <v>10</v>
      </c>
      <c r="P11" s="150">
        <v>11</v>
      </c>
      <c r="Q11" s="150">
        <v>12</v>
      </c>
      <c r="R11" s="150">
        <v>13</v>
      </c>
      <c r="S11" s="150">
        <v>14</v>
      </c>
      <c r="T11" s="150">
        <v>15</v>
      </c>
      <c r="U11" s="150">
        <v>16</v>
      </c>
      <c r="V11" s="150">
        <v>17</v>
      </c>
      <c r="W11" s="150">
        <v>18</v>
      </c>
      <c r="X11" s="150">
        <v>19</v>
      </c>
      <c r="Y11" s="150">
        <v>20</v>
      </c>
      <c r="Z11" s="233"/>
      <c r="AA11" s="23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24.75" customHeight="1" hidden="1">
      <c r="A12" s="14"/>
      <c r="B12" s="114"/>
      <c r="C12" s="115"/>
      <c r="D12" s="113"/>
      <c r="E12" s="11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>
        <f>COUNTIF(Q16:Q55,"2")</f>
        <v>6</v>
      </c>
      <c r="R12" s="116"/>
      <c r="S12" s="116">
        <f>COUNTIF(S16:S55,"2")</f>
        <v>1</v>
      </c>
      <c r="T12" s="116"/>
      <c r="U12" s="116"/>
      <c r="V12" s="116">
        <f>COUNTIF(V16:V55,"2")</f>
        <v>2</v>
      </c>
      <c r="W12" s="116"/>
      <c r="X12" s="116"/>
      <c r="Y12" s="116">
        <f>COUNTIF(Y16:Y55,"2")</f>
        <v>2</v>
      </c>
      <c r="Z12" s="117"/>
      <c r="AA12" s="11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4.75" customHeight="1" hidden="1">
      <c r="A13" s="14"/>
      <c r="B13" s="114"/>
      <c r="C13" s="115"/>
      <c r="D13" s="113"/>
      <c r="E13" s="113"/>
      <c r="F13" s="116">
        <f>COUNTIF(F16:F55,"1")</f>
        <v>6</v>
      </c>
      <c r="G13" s="116">
        <f aca="true" t="shared" si="0" ref="G13:U13">COUNTIF(G16:G55,"1")</f>
        <v>5</v>
      </c>
      <c r="H13" s="116">
        <f t="shared" si="0"/>
        <v>4</v>
      </c>
      <c r="I13" s="116">
        <f t="shared" si="0"/>
        <v>5</v>
      </c>
      <c r="J13" s="116">
        <f t="shared" si="0"/>
        <v>6</v>
      </c>
      <c r="K13" s="116">
        <f t="shared" si="0"/>
        <v>6</v>
      </c>
      <c r="L13" s="116">
        <f t="shared" si="0"/>
        <v>6</v>
      </c>
      <c r="M13" s="116">
        <f t="shared" si="0"/>
        <v>6</v>
      </c>
      <c r="N13" s="116">
        <f t="shared" si="0"/>
        <v>4</v>
      </c>
      <c r="O13" s="116">
        <f t="shared" si="0"/>
        <v>6</v>
      </c>
      <c r="P13" s="116">
        <f t="shared" si="0"/>
        <v>5</v>
      </c>
      <c r="Q13" s="116">
        <f>COUNTIF(Q16:Q55,"1")</f>
        <v>0</v>
      </c>
      <c r="R13" s="116">
        <f t="shared" si="0"/>
        <v>3</v>
      </c>
      <c r="S13" s="116">
        <f>COUNTIF(S16:S55,"1")</f>
        <v>5</v>
      </c>
      <c r="T13" s="116">
        <f t="shared" si="0"/>
        <v>5</v>
      </c>
      <c r="U13" s="116">
        <f t="shared" si="0"/>
        <v>3</v>
      </c>
      <c r="V13" s="116">
        <f>COUNTIF(V16:V55,"1")</f>
        <v>1</v>
      </c>
      <c r="W13" s="116">
        <f>COUNTIF(W16:W55,"1")</f>
        <v>4</v>
      </c>
      <c r="X13" s="116">
        <f>COUNTIF(X16:X55,"1")</f>
        <v>6</v>
      </c>
      <c r="Y13" s="116">
        <f>COUNTIF(Y16:Y55,"1")</f>
        <v>4</v>
      </c>
      <c r="Z13" s="117"/>
      <c r="AA13" s="11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4.75" customHeight="1" hidden="1">
      <c r="A14" s="14"/>
      <c r="B14" s="114"/>
      <c r="C14" s="115"/>
      <c r="D14" s="113"/>
      <c r="E14" s="113"/>
      <c r="F14" s="116">
        <f>COUNTIF(F16:F55,"0")</f>
        <v>0</v>
      </c>
      <c r="G14" s="116">
        <f aca="true" t="shared" si="1" ref="G14:Y14">COUNTIF(G16:G55,"0")</f>
        <v>1</v>
      </c>
      <c r="H14" s="116">
        <f t="shared" si="1"/>
        <v>2</v>
      </c>
      <c r="I14" s="116">
        <f t="shared" si="1"/>
        <v>1</v>
      </c>
      <c r="J14" s="116">
        <f t="shared" si="1"/>
        <v>0</v>
      </c>
      <c r="K14" s="116">
        <f t="shared" si="1"/>
        <v>0</v>
      </c>
      <c r="L14" s="116">
        <f t="shared" si="1"/>
        <v>0</v>
      </c>
      <c r="M14" s="116">
        <f t="shared" si="1"/>
        <v>0</v>
      </c>
      <c r="N14" s="116">
        <f t="shared" si="1"/>
        <v>2</v>
      </c>
      <c r="O14" s="116">
        <f t="shared" si="1"/>
        <v>0</v>
      </c>
      <c r="P14" s="116">
        <f t="shared" si="1"/>
        <v>1</v>
      </c>
      <c r="Q14" s="116">
        <f t="shared" si="1"/>
        <v>0</v>
      </c>
      <c r="R14" s="116">
        <f t="shared" si="1"/>
        <v>3</v>
      </c>
      <c r="S14" s="116">
        <f t="shared" si="1"/>
        <v>0</v>
      </c>
      <c r="T14" s="116">
        <f t="shared" si="1"/>
        <v>1</v>
      </c>
      <c r="U14" s="116">
        <f t="shared" si="1"/>
        <v>3</v>
      </c>
      <c r="V14" s="116">
        <f t="shared" si="1"/>
        <v>3</v>
      </c>
      <c r="W14" s="116">
        <f t="shared" si="1"/>
        <v>2</v>
      </c>
      <c r="X14" s="116">
        <f t="shared" si="1"/>
        <v>0</v>
      </c>
      <c r="Y14" s="116">
        <f t="shared" si="1"/>
        <v>0</v>
      </c>
      <c r="Z14" s="117"/>
      <c r="AA14" s="11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8" customHeight="1" hidden="1" thickBot="1">
      <c r="A15" s="14">
        <f>SUM(A16:A55)</f>
        <v>6</v>
      </c>
      <c r="B15" s="118" t="s">
        <v>2</v>
      </c>
      <c r="C15" s="119" t="s">
        <v>42</v>
      </c>
      <c r="D15" s="120" t="s">
        <v>41</v>
      </c>
      <c r="E15" s="120" t="s">
        <v>44</v>
      </c>
      <c r="F15" s="116">
        <f>COUNTIF(F16:F55,"N")</f>
        <v>0</v>
      </c>
      <c r="G15" s="116">
        <f aca="true" t="shared" si="2" ref="G15:Y15">COUNTIF(G16:G55,"N")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>
        <f t="shared" si="2"/>
        <v>0</v>
      </c>
      <c r="X15" s="116">
        <f t="shared" si="2"/>
        <v>0</v>
      </c>
      <c r="Y15" s="116">
        <f t="shared" si="2"/>
        <v>0</v>
      </c>
      <c r="Z15" s="121" t="s">
        <v>43</v>
      </c>
      <c r="AA15" s="122" t="s">
        <v>45</v>
      </c>
      <c r="AB15" s="11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 customHeight="1">
      <c r="A16" s="15">
        <f>IF('СПИСОК КЛАССА'!I12=3,1,0)</f>
        <v>0</v>
      </c>
      <c r="B16" s="123">
        <v>1</v>
      </c>
      <c r="C16" s="124">
        <f>IF(NOT(ISBLANK('СПИСОК КЛАССА'!B12)),'СПИСОК КЛАССА'!B12,"")</f>
        <v>1</v>
      </c>
      <c r="D16" s="124">
        <f>IF(NOT(ISBLANK('СПИСОК КЛАССА'!C12)),IF($A16=1,'СПИСОК КЛАССА'!C12,"УЧЕНИК НЕ ВЫПОЛНЯЛ РАБОТУ"),"")</f>
      </c>
      <c r="E16" s="124">
        <v>3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3">
        <f>IF(AND(OR($C16&lt;&gt;"",$D16&lt;&gt;""),$A16=1,$AA$6="ДА"),SUM(F16:Y16),"")</f>
      </c>
      <c r="AA16" s="154">
        <f aca="true" t="shared" si="3" ref="AA16:AA55">IF(AND(OR($C16&lt;&gt;"",$D16&lt;&gt;""),$A16=1,$AA$6="ДА"),Z16/24,"")</f>
      </c>
      <c r="AB16" s="11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 customHeight="1">
      <c r="A17" s="15">
        <f>IF('СПИСОК КЛАССА'!I13=3,1,0)</f>
        <v>0</v>
      </c>
      <c r="B17" s="123">
        <v>2</v>
      </c>
      <c r="C17" s="124">
        <f>IF(NOT(ISBLANK('СПИСОК КЛАССА'!B13)),'СПИСОК КЛАССА'!B13,"")</f>
        <v>2</v>
      </c>
      <c r="D17" s="124">
        <f>IF(NOT(ISBLANK('СПИСОК КЛАССА'!C13)),IF($A17=1,'СПИСОК КЛАССА'!C13,"УЧЕНИК НЕ ВЫПОЛНЯЛ РАБОТУ"),"")</f>
      </c>
      <c r="E17" s="124">
        <v>3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53">
        <f>IF(AND(OR($C17&lt;&gt;"",$D17&lt;&gt;""),$A17=1,$AA$6="ДА"),SUM(F17:Y17),"")</f>
      </c>
      <c r="AA17" s="154">
        <f t="shared" si="3"/>
      </c>
      <c r="AB17" s="11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 customHeight="1">
      <c r="A18" s="15">
        <f>IF('СПИСОК КЛАССА'!I14=3,1,0)</f>
        <v>0</v>
      </c>
      <c r="B18" s="123">
        <v>3</v>
      </c>
      <c r="C18" s="124">
        <f>IF(NOT(ISBLANK('СПИСОК КЛАССА'!B14)),'СПИСОК КЛАССА'!B14,"")</f>
        <v>3</v>
      </c>
      <c r="D18" s="124">
        <f>IF(NOT(ISBLANK('СПИСОК КЛАССА'!C14)),IF($A18=1,'СПИСОК КЛАССА'!C14,"УЧЕНИК НЕ ВЫПОЛНЯЛ РАБОТУ"),"")</f>
      </c>
      <c r="E18" s="124">
        <v>3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53">
        <f aca="true" t="shared" si="4" ref="Z18:Z55">IF(AND(OR($C18&lt;&gt;"",$D18&lt;&gt;""),$A18=1,$AA$6="ДА"),SUM(F18:Y18),"")</f>
      </c>
      <c r="AA18" s="154">
        <f t="shared" si="3"/>
      </c>
      <c r="AB18" s="11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 customHeight="1">
      <c r="A19" s="15">
        <f>IF('СПИСОК КЛАССА'!I15=3,1,0)</f>
        <v>1</v>
      </c>
      <c r="B19" s="123">
        <v>4</v>
      </c>
      <c r="C19" s="124">
        <f>IF(NOT(ISBLANK('СПИСОК КЛАССА'!B15)),'СПИСОК КЛАССА'!B15,"")</f>
        <v>4</v>
      </c>
      <c r="D19" s="124">
        <f>IF(NOT(ISBLANK('СПИСОК КЛАССА'!C15)),IF($A19=1,'СПИСОК КЛАССА'!C15,"УЧЕНИК НЕ ВЫПОЛНЯЛ РАБОТУ"),"")</f>
      </c>
      <c r="E19" s="124">
        <v>3</v>
      </c>
      <c r="F19" s="125">
        <v>1</v>
      </c>
      <c r="G19" s="125">
        <v>1</v>
      </c>
      <c r="H19" s="125">
        <v>0</v>
      </c>
      <c r="I19" s="125">
        <v>1</v>
      </c>
      <c r="J19" s="125">
        <v>1</v>
      </c>
      <c r="K19" s="125">
        <v>1</v>
      </c>
      <c r="L19" s="125">
        <v>1</v>
      </c>
      <c r="M19" s="125">
        <v>1</v>
      </c>
      <c r="N19" s="125">
        <v>0</v>
      </c>
      <c r="O19" s="125">
        <v>1</v>
      </c>
      <c r="P19" s="125">
        <v>1</v>
      </c>
      <c r="Q19" s="125">
        <v>2</v>
      </c>
      <c r="R19" s="125">
        <v>0</v>
      </c>
      <c r="S19" s="125">
        <v>1</v>
      </c>
      <c r="T19" s="125">
        <v>1</v>
      </c>
      <c r="U19" s="125">
        <v>1</v>
      </c>
      <c r="V19" s="125">
        <v>0</v>
      </c>
      <c r="W19" s="125">
        <v>0</v>
      </c>
      <c r="X19" s="125">
        <v>1</v>
      </c>
      <c r="Y19" s="125">
        <v>2</v>
      </c>
      <c r="Z19" s="153">
        <f t="shared" si="4"/>
        <v>17</v>
      </c>
      <c r="AA19" s="154">
        <f t="shared" si="3"/>
        <v>0.7083333333333334</v>
      </c>
      <c r="AB19" s="11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 customHeight="1">
      <c r="A20" s="15">
        <f>IF('СПИСОК КЛАССА'!I16=3,1,0)</f>
        <v>1</v>
      </c>
      <c r="B20" s="123">
        <v>5</v>
      </c>
      <c r="C20" s="124">
        <f>IF(NOT(ISBLANK('СПИСОК КЛАССА'!B16)),'СПИСОК КЛАССА'!B16,"")</f>
        <v>5</v>
      </c>
      <c r="D20" s="124">
        <f>IF(NOT(ISBLANK('СПИСОК КЛАССА'!C16)),IF($A20=1,'СПИСОК КЛАССА'!C16,"УЧЕНИК НЕ ВЫПОЛНЯЛ РАБОТУ"),"")</f>
      </c>
      <c r="E20" s="124">
        <v>3</v>
      </c>
      <c r="F20" s="125">
        <v>1</v>
      </c>
      <c r="G20" s="125">
        <v>1</v>
      </c>
      <c r="H20" s="125">
        <v>1</v>
      </c>
      <c r="I20" s="125">
        <v>0</v>
      </c>
      <c r="J20" s="125">
        <v>1</v>
      </c>
      <c r="K20" s="125">
        <v>1</v>
      </c>
      <c r="L20" s="125">
        <v>1</v>
      </c>
      <c r="M20" s="125">
        <v>1</v>
      </c>
      <c r="N20" s="125">
        <v>1</v>
      </c>
      <c r="O20" s="125">
        <v>1</v>
      </c>
      <c r="P20" s="125">
        <v>0</v>
      </c>
      <c r="Q20" s="125">
        <v>2</v>
      </c>
      <c r="R20" s="125">
        <v>0</v>
      </c>
      <c r="S20" s="125">
        <v>2</v>
      </c>
      <c r="T20" s="125">
        <v>1</v>
      </c>
      <c r="U20" s="125">
        <v>0</v>
      </c>
      <c r="V20" s="125">
        <v>0</v>
      </c>
      <c r="W20" s="125">
        <v>1</v>
      </c>
      <c r="X20" s="125">
        <v>1</v>
      </c>
      <c r="Y20" s="125">
        <v>1</v>
      </c>
      <c r="Z20" s="153">
        <f t="shared" si="4"/>
        <v>17</v>
      </c>
      <c r="AA20" s="154">
        <f t="shared" si="3"/>
        <v>0.7083333333333334</v>
      </c>
      <c r="AB20" s="11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 customHeight="1">
      <c r="A21" s="15">
        <f>IF('СПИСОК КЛАССА'!I17=3,1,0)</f>
        <v>1</v>
      </c>
      <c r="B21" s="123">
        <v>6</v>
      </c>
      <c r="C21" s="124">
        <f>IF(NOT(ISBLANK('СПИСОК КЛАССА'!B17)),'СПИСОК КЛАССА'!B17,"")</f>
        <v>6</v>
      </c>
      <c r="D21" s="124">
        <f>IF(NOT(ISBLANK('СПИСОК КЛАССА'!C17)),IF($A21=1,'СПИСОК КЛАССА'!C17,"УЧЕНИК НЕ ВЫПОЛНЯЛ РАБОТУ"),"")</f>
      </c>
      <c r="E21" s="124">
        <v>3</v>
      </c>
      <c r="F21" s="125">
        <v>1</v>
      </c>
      <c r="G21" s="125">
        <v>1</v>
      </c>
      <c r="H21" s="125">
        <v>1</v>
      </c>
      <c r="I21" s="125">
        <v>1</v>
      </c>
      <c r="J21" s="125">
        <v>1</v>
      </c>
      <c r="K21" s="125">
        <v>1</v>
      </c>
      <c r="L21" s="125">
        <v>1</v>
      </c>
      <c r="M21" s="125">
        <v>1</v>
      </c>
      <c r="N21" s="125">
        <v>1</v>
      </c>
      <c r="O21" s="125">
        <v>1</v>
      </c>
      <c r="P21" s="125">
        <v>1</v>
      </c>
      <c r="Q21" s="125">
        <v>2</v>
      </c>
      <c r="R21" s="125">
        <v>1</v>
      </c>
      <c r="S21" s="125">
        <v>1</v>
      </c>
      <c r="T21" s="125">
        <v>1</v>
      </c>
      <c r="U21" s="125">
        <v>0</v>
      </c>
      <c r="V21" s="125">
        <v>2</v>
      </c>
      <c r="W21" s="125">
        <v>0</v>
      </c>
      <c r="X21" s="125">
        <v>1</v>
      </c>
      <c r="Y21" s="125">
        <v>1</v>
      </c>
      <c r="Z21" s="153">
        <f t="shared" si="4"/>
        <v>20</v>
      </c>
      <c r="AA21" s="154">
        <f t="shared" si="3"/>
        <v>0.8333333333333334</v>
      </c>
      <c r="AB21" s="11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 customHeight="1">
      <c r="A22" s="15">
        <f>IF('СПИСОК КЛАССА'!I18=3,1,0)</f>
        <v>0</v>
      </c>
      <c r="B22" s="123">
        <v>7</v>
      </c>
      <c r="C22" s="124">
        <f>IF(NOT(ISBLANK('СПИСОК КЛАССА'!B18)),'СПИСОК КЛАССА'!B18,"")</f>
        <v>7</v>
      </c>
      <c r="D22" s="124">
        <f>IF(NOT(ISBLANK('СПИСОК КЛАССА'!C18)),IF($A22=1,'СПИСОК КЛАССА'!C18,"УЧЕНИК НЕ ВЫПОЛНЯЛ РАБОТУ"),"")</f>
      </c>
      <c r="E22" s="124">
        <v>3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53">
        <f t="shared" si="4"/>
      </c>
      <c r="AA22" s="154">
        <f t="shared" si="3"/>
      </c>
      <c r="AB22" s="11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 customHeight="1">
      <c r="A23" s="15">
        <f>IF('СПИСОК КЛАССА'!I19=3,1,0)</f>
        <v>1</v>
      </c>
      <c r="B23" s="123">
        <v>8</v>
      </c>
      <c r="C23" s="124">
        <f>IF(NOT(ISBLANK('СПИСОК КЛАССА'!B19)),'СПИСОК КЛАССА'!B19,"")</f>
        <v>8</v>
      </c>
      <c r="D23" s="124">
        <f>IF(NOT(ISBLANK('СПИСОК КЛАССА'!C19)),IF($A23=1,'СПИСОК КЛАССА'!C19,"УЧЕНИК НЕ ВЫПОЛНЯЛ РАБОТУ"),"")</f>
      </c>
      <c r="E23" s="124">
        <v>3</v>
      </c>
      <c r="F23" s="125">
        <v>1</v>
      </c>
      <c r="G23" s="125">
        <v>0</v>
      </c>
      <c r="H23" s="125">
        <v>0</v>
      </c>
      <c r="I23" s="125">
        <v>1</v>
      </c>
      <c r="J23" s="125">
        <v>1</v>
      </c>
      <c r="K23" s="125">
        <v>1</v>
      </c>
      <c r="L23" s="125">
        <v>1</v>
      </c>
      <c r="M23" s="125">
        <v>1</v>
      </c>
      <c r="N23" s="125">
        <v>0</v>
      </c>
      <c r="O23" s="125">
        <v>1</v>
      </c>
      <c r="P23" s="125">
        <v>1</v>
      </c>
      <c r="Q23" s="125">
        <v>2</v>
      </c>
      <c r="R23" s="125">
        <v>1</v>
      </c>
      <c r="S23" s="125">
        <v>1</v>
      </c>
      <c r="T23" s="125">
        <v>1</v>
      </c>
      <c r="U23" s="125">
        <v>1</v>
      </c>
      <c r="V23" s="125">
        <v>0</v>
      </c>
      <c r="W23" s="125">
        <v>1</v>
      </c>
      <c r="X23" s="125">
        <v>1</v>
      </c>
      <c r="Y23" s="125">
        <v>1</v>
      </c>
      <c r="Z23" s="153">
        <f t="shared" si="4"/>
        <v>17</v>
      </c>
      <c r="AA23" s="154">
        <f t="shared" si="3"/>
        <v>0.7083333333333334</v>
      </c>
      <c r="AB23" s="11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15">
        <f>IF('СПИСОК КЛАССА'!I20=3,1,0)</f>
        <v>0</v>
      </c>
      <c r="B24" s="123">
        <v>9</v>
      </c>
      <c r="C24" s="124">
        <f>IF(NOT(ISBLANK('СПИСОК КЛАССА'!B20)),'СПИСОК КЛАССА'!B20,"")</f>
        <v>9</v>
      </c>
      <c r="D24" s="124">
        <f>IF(NOT(ISBLANK('СПИСОК КЛАССА'!C20)),IF($A24=1,'СПИСОК КЛАССА'!C20,"УЧЕНИК НЕ ВЫПОЛНЯЛ РАБОТУ"),"")</f>
      </c>
      <c r="E24" s="124">
        <v>3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53">
        <f t="shared" si="4"/>
      </c>
      <c r="AA24" s="154">
        <f t="shared" si="3"/>
      </c>
      <c r="AB24" s="11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15">
        <f>IF('СПИСОК КЛАССА'!I21=3,1,0)</f>
        <v>0</v>
      </c>
      <c r="B25" s="123">
        <v>10</v>
      </c>
      <c r="C25" s="124">
        <f>IF(NOT(ISBLANK('СПИСОК КЛАССА'!B21)),'СПИСОК КЛАССА'!B21,"")</f>
        <v>10</v>
      </c>
      <c r="D25" s="124">
        <f>IF(NOT(ISBLANK('СПИСОК КЛАССА'!C21)),IF($A25=1,'СПИСОК КЛАССА'!C21,"УЧЕНИК НЕ ВЫПОЛНЯЛ РАБОТУ"),"")</f>
      </c>
      <c r="E25" s="124">
        <v>3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53">
        <f t="shared" si="4"/>
      </c>
      <c r="AA25" s="154">
        <f t="shared" si="3"/>
      </c>
      <c r="AB25" s="11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 customHeight="1">
      <c r="A26" s="15">
        <f>IF('СПИСОК КЛАССА'!I22=3,1,0)</f>
        <v>0</v>
      </c>
      <c r="B26" s="123">
        <v>11</v>
      </c>
      <c r="C26" s="124">
        <f>IF(NOT(ISBLANK('СПИСОК КЛАССА'!B22)),'СПИСОК КЛАССА'!B22,"")</f>
        <v>11</v>
      </c>
      <c r="D26" s="124">
        <f>IF(NOT(ISBLANK('СПИСОК КЛАССА'!C22)),IF($A26=1,'СПИСОК КЛАССА'!C22,"УЧЕНИК НЕ ВЫПОЛНЯЛ РАБОТУ"),"")</f>
      </c>
      <c r="E26" s="124">
        <v>3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53">
        <f t="shared" si="4"/>
      </c>
      <c r="AA26" s="154">
        <f t="shared" si="3"/>
      </c>
      <c r="AB26" s="1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 customHeight="1">
      <c r="A27" s="15">
        <f>IF('СПИСОК КЛАССА'!I23=3,1,0)</f>
        <v>1</v>
      </c>
      <c r="B27" s="123">
        <v>12</v>
      </c>
      <c r="C27" s="124">
        <f>IF(NOT(ISBLANK('СПИСОК КЛАССА'!B23)),'СПИСОК КЛАССА'!B23,"")</f>
        <v>12</v>
      </c>
      <c r="D27" s="124">
        <f>IF(NOT(ISBLANK('СПИСОК КЛАССА'!C23)),IF($A27=1,'СПИСОК КЛАССА'!C23,"УЧЕНИК НЕ ВЫПОЛНЯЛ РАБОТУ"),"")</f>
      </c>
      <c r="E27" s="124">
        <v>3</v>
      </c>
      <c r="F27" s="125">
        <v>1</v>
      </c>
      <c r="G27" s="125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5">
        <v>1</v>
      </c>
      <c r="Q27" s="125">
        <v>2</v>
      </c>
      <c r="R27" s="125">
        <v>0</v>
      </c>
      <c r="S27" s="125">
        <v>1</v>
      </c>
      <c r="T27" s="125">
        <v>1</v>
      </c>
      <c r="U27" s="125">
        <v>0</v>
      </c>
      <c r="V27" s="125">
        <v>1</v>
      </c>
      <c r="W27" s="125">
        <v>1</v>
      </c>
      <c r="X27" s="125">
        <v>1</v>
      </c>
      <c r="Y27" s="125">
        <v>1</v>
      </c>
      <c r="Z27" s="153">
        <f t="shared" si="4"/>
        <v>19</v>
      </c>
      <c r="AA27" s="154">
        <f t="shared" si="3"/>
        <v>0.7916666666666666</v>
      </c>
      <c r="AB27" s="1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 customHeight="1">
      <c r="A28" s="15">
        <f>IF('СПИСОК КЛАССА'!I24=3,1,0)</f>
        <v>0</v>
      </c>
      <c r="B28" s="123">
        <v>13</v>
      </c>
      <c r="C28" s="124">
        <f>IF(NOT(ISBLANK('СПИСОК КЛАССА'!B24)),'СПИСОК КЛАССА'!B24,"")</f>
        <v>13</v>
      </c>
      <c r="D28" s="124">
        <f>IF(NOT(ISBLANK('СПИСОК КЛАССА'!C24)),IF($A28=1,'СПИСОК КЛАССА'!C24,"УЧЕНИК НЕ ВЫПОЛНЯЛ РАБОТУ"),"")</f>
      </c>
      <c r="E28" s="124">
        <v>3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53">
        <f t="shared" si="4"/>
      </c>
      <c r="AA28" s="154">
        <f t="shared" si="3"/>
      </c>
      <c r="AB28" s="11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 customHeight="1">
      <c r="A29" s="15">
        <f>IF('СПИСОК КЛАССА'!I25=3,1,0)</f>
        <v>1</v>
      </c>
      <c r="B29" s="123">
        <v>14</v>
      </c>
      <c r="C29" s="124">
        <f>IF(NOT(ISBLANK('СПИСОК КЛАССА'!B25)),'СПИСОК КЛАССА'!B25,"")</f>
        <v>14</v>
      </c>
      <c r="D29" s="124">
        <f>IF(NOT(ISBLANK('СПИСОК КЛАССА'!C25)),IF($A29=1,'СПИСОК КЛАССА'!C25,"УЧЕНИК НЕ ВЫПОЛНЯЛ РАБОТУ"),"")</f>
      </c>
      <c r="E29" s="124">
        <v>3</v>
      </c>
      <c r="F29" s="125">
        <v>1</v>
      </c>
      <c r="G29" s="125">
        <v>1</v>
      </c>
      <c r="H29" s="125">
        <v>1</v>
      </c>
      <c r="I29" s="125">
        <v>1</v>
      </c>
      <c r="J29" s="125">
        <v>1</v>
      </c>
      <c r="K29" s="125">
        <v>1</v>
      </c>
      <c r="L29" s="125">
        <v>1</v>
      </c>
      <c r="M29" s="125">
        <v>1</v>
      </c>
      <c r="N29" s="125">
        <v>1</v>
      </c>
      <c r="O29" s="125">
        <v>1</v>
      </c>
      <c r="P29" s="125">
        <v>1</v>
      </c>
      <c r="Q29" s="125">
        <v>2</v>
      </c>
      <c r="R29" s="125">
        <v>1</v>
      </c>
      <c r="S29" s="125">
        <v>1</v>
      </c>
      <c r="T29" s="125">
        <v>0</v>
      </c>
      <c r="U29" s="125">
        <v>1</v>
      </c>
      <c r="V29" s="125">
        <v>2</v>
      </c>
      <c r="W29" s="125">
        <v>1</v>
      </c>
      <c r="X29" s="125">
        <v>1</v>
      </c>
      <c r="Y29" s="125">
        <v>2</v>
      </c>
      <c r="Z29" s="153">
        <f t="shared" si="4"/>
        <v>22</v>
      </c>
      <c r="AA29" s="154">
        <f t="shared" si="3"/>
        <v>0.9166666666666666</v>
      </c>
      <c r="AB29" s="11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 customHeight="1">
      <c r="A30" s="15">
        <f>IF('СПИСОК КЛАССА'!I26=3,1,0)</f>
        <v>0</v>
      </c>
      <c r="B30" s="123">
        <v>15</v>
      </c>
      <c r="C30" s="124">
        <f>IF(NOT(ISBLANK('СПИСОК КЛАССА'!B26)),'СПИСОК КЛАССА'!B26,"")</f>
        <v>15</v>
      </c>
      <c r="D30" s="124">
        <f>IF(NOT(ISBLANK('СПИСОК КЛАССА'!C26)),IF($A30=1,'СПИСОК КЛАССА'!C26,"УЧЕНИК НЕ ВЫПОЛНЯЛ РАБОТУ"),"")</f>
      </c>
      <c r="E30" s="124">
        <v>3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53">
        <f t="shared" si="4"/>
      </c>
      <c r="AA30" s="154">
        <f t="shared" si="3"/>
      </c>
      <c r="AB30" s="11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customHeight="1">
      <c r="A31" s="15">
        <f>IF('СПИСОК КЛАССА'!I27=3,1,0)</f>
        <v>0</v>
      </c>
      <c r="B31" s="123">
        <v>16</v>
      </c>
      <c r="C31" s="124">
        <f>IF(NOT(ISBLANK('СПИСОК КЛАССА'!B27)),'СПИСОК КЛАССА'!B27,"")</f>
        <v>16</v>
      </c>
      <c r="D31" s="124">
        <f>IF(NOT(ISBLANK('СПИСОК КЛАССА'!C27)),IF($A31=1,'СПИСОК КЛАССА'!C27,"УЧЕНИК НЕ ВЫПОЛНЯЛ РАБОТУ"),"")</f>
      </c>
      <c r="E31" s="124">
        <v>3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53">
        <f t="shared" si="4"/>
      </c>
      <c r="AA31" s="154">
        <f t="shared" si="3"/>
      </c>
      <c r="AB31" s="11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 customHeight="1">
      <c r="A32" s="15">
        <f>IF('СПИСОК КЛАССА'!I28=3,1,0)</f>
        <v>0</v>
      </c>
      <c r="B32" s="123">
        <v>17</v>
      </c>
      <c r="C32" s="124">
        <f>IF(NOT(ISBLANK('СПИСОК КЛАССА'!B28)),'СПИСОК КЛАССА'!B28,"")</f>
        <v>17</v>
      </c>
      <c r="D32" s="124">
        <f>IF(NOT(ISBLANK('СПИСОК КЛАССА'!C28)),IF($A32=1,'СПИСОК КЛАССА'!C28,"УЧЕНИК НЕ ВЫПОЛНЯЛ РАБОТУ"),"")</f>
      </c>
      <c r="E32" s="124">
        <v>3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53">
        <f t="shared" si="4"/>
      </c>
      <c r="AA32" s="154">
        <f t="shared" si="3"/>
      </c>
      <c r="AB32" s="11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 customHeight="1">
      <c r="A33" s="15">
        <f>IF('СПИСОК КЛАССА'!I29=3,1,0)</f>
        <v>0</v>
      </c>
      <c r="B33" s="123">
        <v>18</v>
      </c>
      <c r="C33" s="124">
        <f>IF(NOT(ISBLANK('СПИСОК КЛАССА'!B29)),'СПИСОК КЛАССА'!B29,"")</f>
        <v>18</v>
      </c>
      <c r="D33" s="124">
        <f>IF(NOT(ISBLANK('СПИСОК КЛАССА'!C29)),IF($A33=1,'СПИСОК КЛАССА'!C29,"УЧЕНИК НЕ ВЫПОЛНЯЛ РАБОТУ"),"")</f>
      </c>
      <c r="E33" s="124">
        <v>3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53">
        <f t="shared" si="4"/>
      </c>
      <c r="AA33" s="154">
        <f t="shared" si="3"/>
      </c>
      <c r="AB33" s="11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 customHeight="1">
      <c r="A34" s="15">
        <f>IF('СПИСОК КЛАССА'!I30=3,1,0)</f>
        <v>0</v>
      </c>
      <c r="B34" s="123">
        <v>19</v>
      </c>
      <c r="C34" s="124">
        <f>IF(NOT(ISBLANK('СПИСОК КЛАССА'!B30)),'СПИСОК КЛАССА'!B30,"")</f>
        <v>19</v>
      </c>
      <c r="D34" s="124">
        <f>IF(NOT(ISBLANK('СПИСОК КЛАССА'!C30)),IF($A34=1,'СПИСОК КЛАССА'!C30,"УЧЕНИК НЕ ВЫПОЛНЯЛ РАБОТУ"),"")</f>
      </c>
      <c r="E34" s="124">
        <v>3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53">
        <f t="shared" si="4"/>
      </c>
      <c r="AA34" s="154">
        <f t="shared" si="3"/>
      </c>
      <c r="AB34" s="11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 customHeight="1">
      <c r="A35" s="15">
        <f>IF('СПИСОК КЛАССА'!I31=3,1,0)</f>
        <v>0</v>
      </c>
      <c r="B35" s="123">
        <v>20</v>
      </c>
      <c r="C35" s="124">
        <f>IF(NOT(ISBLANK('СПИСОК КЛАССА'!B31)),'СПИСОК КЛАССА'!B31,"")</f>
        <v>20</v>
      </c>
      <c r="D35" s="124">
        <f>IF(NOT(ISBLANK('СПИСОК КЛАССА'!C31)),IF($A35=1,'СПИСОК КЛАССА'!C31,"УЧЕНИК НЕ ВЫПОЛНЯЛ РАБОТУ"),"")</f>
      </c>
      <c r="E35" s="124">
        <v>3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53">
        <f t="shared" si="4"/>
      </c>
      <c r="AA35" s="154">
        <f t="shared" si="3"/>
      </c>
      <c r="AB35" s="11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 customHeight="1">
      <c r="A36" s="15">
        <f>IF('СПИСОК КЛАССА'!I32=3,1,0)</f>
        <v>0</v>
      </c>
      <c r="B36" s="123">
        <v>21</v>
      </c>
      <c r="C36" s="124">
        <f>IF(NOT(ISBLANK('СПИСОК КЛАССА'!B32)),'СПИСОК КЛАССА'!B32,"")</f>
        <v>21</v>
      </c>
      <c r="D36" s="124">
        <f>IF(NOT(ISBLANK('СПИСОК КЛАССА'!C32)),IF($A36=1,'СПИСОК КЛАССА'!C32,"УЧЕНИК НЕ ВЫПОЛНЯЛ РАБОТУ"),"")</f>
      </c>
      <c r="E36" s="124">
        <v>3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53">
        <f t="shared" si="4"/>
      </c>
      <c r="AA36" s="154">
        <f t="shared" si="3"/>
      </c>
      <c r="AB36" s="11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 customHeight="1">
      <c r="A37" s="15">
        <f>IF('СПИСОК КЛАССА'!I33=3,1,0)</f>
        <v>0</v>
      </c>
      <c r="B37" s="123">
        <v>22</v>
      </c>
      <c r="C37" s="124">
        <f>IF(NOT(ISBLANK('СПИСОК КЛАССА'!B33)),'СПИСОК КЛАССА'!B33,"")</f>
        <v>22</v>
      </c>
      <c r="D37" s="124">
        <f>IF(NOT(ISBLANK('СПИСОК КЛАССА'!C33)),IF($A37=1,'СПИСОК КЛАССА'!C33,"УЧЕНИК НЕ ВЫПОЛНЯЛ РАБОТУ"),"")</f>
      </c>
      <c r="E37" s="124">
        <v>3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53">
        <f t="shared" si="4"/>
      </c>
      <c r="AA37" s="154">
        <f t="shared" si="3"/>
      </c>
      <c r="AB37" s="11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 customHeight="1">
      <c r="A38" s="15">
        <f>IF('СПИСОК КЛАССА'!I34=3,1,0)</f>
        <v>0</v>
      </c>
      <c r="B38" s="123">
        <v>23</v>
      </c>
      <c r="C38" s="124">
        <f>IF(NOT(ISBLANK('СПИСОК КЛАССА'!B34)),'СПИСОК КЛАССА'!B34,"")</f>
        <v>23</v>
      </c>
      <c r="D38" s="124">
        <f>IF(NOT(ISBLANK('СПИСОК КЛАССА'!C34)),IF($A38=1,'СПИСОК КЛАССА'!C34,"УЧЕНИК НЕ ВЫПОЛНЯЛ РАБОТУ"),"")</f>
      </c>
      <c r="E38" s="124">
        <v>3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53">
        <f t="shared" si="4"/>
      </c>
      <c r="AA38" s="154">
        <f t="shared" si="3"/>
      </c>
      <c r="AB38" s="11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 customHeight="1">
      <c r="A39" s="15">
        <f>IF('СПИСОК КЛАССА'!I35=3,1,0)</f>
        <v>0</v>
      </c>
      <c r="B39" s="123">
        <v>24</v>
      </c>
      <c r="C39" s="124">
        <f>IF(NOT(ISBLANK('СПИСОК КЛАССА'!B35)),'СПИСОК КЛАССА'!B35,"")</f>
        <v>24</v>
      </c>
      <c r="D39" s="124">
        <f>IF(NOT(ISBLANK('СПИСОК КЛАССА'!C35)),IF($A39=1,'СПИСОК КЛАССА'!C35,"УЧЕНИК НЕ ВЫПОЛНЯЛ РАБОТУ"),"")</f>
      </c>
      <c r="E39" s="124">
        <v>3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53">
        <f t="shared" si="4"/>
      </c>
      <c r="AA39" s="154">
        <f t="shared" si="3"/>
      </c>
      <c r="AB39" s="11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 customHeight="1">
      <c r="A40" s="15">
        <f>IF('СПИСОК КЛАССА'!I36=3,1,0)</f>
        <v>0</v>
      </c>
      <c r="B40" s="123">
        <v>25</v>
      </c>
      <c r="C40" s="124">
        <f>IF(NOT(ISBLANK('СПИСОК КЛАССА'!B36)),'СПИСОК КЛАССА'!B36,"")</f>
        <v>25</v>
      </c>
      <c r="D40" s="124">
        <f>IF(NOT(ISBLANK('СПИСОК КЛАССА'!C36)),IF($A40=1,'СПИСОК КЛАССА'!C36,"УЧЕНИК НЕ ВЫПОЛНЯЛ РАБОТУ"),"")</f>
      </c>
      <c r="E40" s="124">
        <v>3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53">
        <f t="shared" si="4"/>
      </c>
      <c r="AA40" s="154">
        <f t="shared" si="3"/>
      </c>
      <c r="AB40" s="11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 customHeight="1">
      <c r="A41" s="15">
        <f>IF('СПИСОК КЛАССА'!I37=3,1,0)</f>
        <v>0</v>
      </c>
      <c r="B41" s="123">
        <v>26</v>
      </c>
      <c r="C41" s="124">
        <f>IF(NOT(ISBLANK('СПИСОК КЛАССА'!B37)),'СПИСОК КЛАССА'!B37,"")</f>
        <v>26</v>
      </c>
      <c r="D41" s="124">
        <f>IF(NOT(ISBLANK('СПИСОК КЛАССА'!C37)),IF($A41=1,'СПИСОК КЛАССА'!C37,"УЧЕНИК НЕ ВЫПОЛНЯЛ РАБОТУ"),"")</f>
      </c>
      <c r="E41" s="124">
        <v>3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53">
        <f t="shared" si="4"/>
      </c>
      <c r="AA41" s="154">
        <f t="shared" si="3"/>
      </c>
      <c r="AB41" s="11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2.75" customHeight="1">
      <c r="A42" s="15">
        <f>IF('СПИСОК КЛАССА'!I38=3,1,0)</f>
        <v>0</v>
      </c>
      <c r="B42" s="123">
        <v>27</v>
      </c>
      <c r="C42" s="124">
        <f>IF(NOT(ISBLANK('СПИСОК КЛАССА'!B38)),'СПИСОК КЛАССА'!B38,"")</f>
        <v>27</v>
      </c>
      <c r="D42" s="124">
        <f>IF(NOT(ISBLANK('СПИСОК КЛАССА'!C38)),IF($A42=1,'СПИСОК КЛАССА'!C38,"УЧЕНИК НЕ ВЫПОЛНЯЛ РАБОТУ"),"")</f>
      </c>
      <c r="E42" s="124">
        <v>3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53">
        <f t="shared" si="4"/>
      </c>
      <c r="AA42" s="154">
        <f t="shared" si="3"/>
      </c>
      <c r="AB42" s="11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2.75" customHeight="1">
      <c r="A43" s="15">
        <f>IF('СПИСОК КЛАССА'!I39=3,1,0)</f>
        <v>0</v>
      </c>
      <c r="B43" s="123">
        <v>28</v>
      </c>
      <c r="C43" s="124">
        <f>IF(NOT(ISBLANK('СПИСОК КЛАССА'!B39)),'СПИСОК КЛАССА'!B39,"")</f>
        <v>28</v>
      </c>
      <c r="D43" s="124">
        <f>IF(NOT(ISBLANK('СПИСОК КЛАССА'!C39)),IF($A43=1,'СПИСОК КЛАССА'!C39,"УЧЕНИК НЕ ВЫПОЛНЯЛ РАБОТУ"),"")</f>
      </c>
      <c r="E43" s="124">
        <v>3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53">
        <f t="shared" si="4"/>
      </c>
      <c r="AA43" s="154">
        <f t="shared" si="3"/>
      </c>
      <c r="AB43" s="11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2.75" customHeight="1">
      <c r="A44" s="15">
        <f>IF('СПИСОК КЛАССА'!I40=3,1,0)</f>
        <v>0</v>
      </c>
      <c r="B44" s="123">
        <v>29</v>
      </c>
      <c r="C44" s="124">
        <f>IF(NOT(ISBLANK('СПИСОК КЛАССА'!B40)),'СПИСОК КЛАССА'!B40,"")</f>
      </c>
      <c r="D44" s="124">
        <f>IF(NOT(ISBLANK('СПИСОК КЛАССА'!C40)),IF($A44=1,'СПИСОК КЛАССА'!C40,"УЧЕНИК НЕ ВЫПОЛНЯЛ РАБОТУ"),"")</f>
      </c>
      <c r="E44" s="124">
        <v>3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53">
        <f t="shared" si="4"/>
      </c>
      <c r="AA44" s="154">
        <f t="shared" si="3"/>
      </c>
      <c r="AB44" s="11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 customHeight="1">
      <c r="A45" s="15">
        <f>IF('СПИСОК КЛАССА'!I41=3,1,0)</f>
        <v>0</v>
      </c>
      <c r="B45" s="123">
        <v>30</v>
      </c>
      <c r="C45" s="124">
        <f>IF(NOT(ISBLANK('СПИСОК КЛАССА'!B41)),'СПИСОК КЛАССА'!B41,"")</f>
      </c>
      <c r="D45" s="124">
        <f>IF(NOT(ISBLANK('СПИСОК КЛАССА'!C41)),IF($A45=1,'СПИСОК КЛАССА'!C41,"УЧЕНИК НЕ ВЫПОЛНЯЛ РАБОТУ"),"")</f>
      </c>
      <c r="E45" s="124">
        <v>3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53">
        <f t="shared" si="4"/>
      </c>
      <c r="AA45" s="154">
        <f t="shared" si="3"/>
      </c>
      <c r="AB45" s="11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 customHeight="1">
      <c r="A46" s="15">
        <f>IF('СПИСОК КЛАССА'!I42=3,1,0)</f>
        <v>0</v>
      </c>
      <c r="B46" s="123">
        <v>31</v>
      </c>
      <c r="C46" s="124">
        <f>IF(NOT(ISBLANK('СПИСОК КЛАССА'!B42)),'СПИСОК КЛАССА'!B42,"")</f>
      </c>
      <c r="D46" s="124">
        <f>IF(NOT(ISBLANK('СПИСОК КЛАССА'!C42)),IF($A46=1,'СПИСОК КЛАССА'!C42,"УЧЕНИК НЕ ВЫПОЛНЯЛ РАБОТУ"),"")</f>
      </c>
      <c r="E46" s="124">
        <v>3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53">
        <f t="shared" si="4"/>
      </c>
      <c r="AA46" s="154">
        <f t="shared" si="3"/>
      </c>
      <c r="AB46" s="11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 customHeight="1">
      <c r="A47" s="15">
        <f>IF('СПИСОК КЛАССА'!I43=3,1,0)</f>
        <v>0</v>
      </c>
      <c r="B47" s="123">
        <v>32</v>
      </c>
      <c r="C47" s="124">
        <f>IF(NOT(ISBLANK('СПИСОК КЛАССА'!B43)),'СПИСОК КЛАССА'!B43,"")</f>
      </c>
      <c r="D47" s="124">
        <f>IF(NOT(ISBLANK('СПИСОК КЛАССА'!C43)),IF($A47=1,'СПИСОК КЛАССА'!C43,"УЧЕНИК НЕ ВЫПОЛНЯЛ РАБОТУ"),"")</f>
      </c>
      <c r="E47" s="124">
        <v>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53">
        <f t="shared" si="4"/>
      </c>
      <c r="AA47" s="154">
        <f t="shared" si="3"/>
      </c>
      <c r="AB47" s="11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 customHeight="1">
      <c r="A48" s="15">
        <f>IF('СПИСОК КЛАССА'!I44=3,1,0)</f>
        <v>0</v>
      </c>
      <c r="B48" s="123">
        <v>33</v>
      </c>
      <c r="C48" s="124">
        <f>IF(NOT(ISBLANK('СПИСОК КЛАССА'!B44)),'СПИСОК КЛАССА'!B44,"")</f>
      </c>
      <c r="D48" s="124">
        <f>IF(NOT(ISBLANK('СПИСОК КЛАССА'!C44)),IF($A48=1,'СПИСОК КЛАССА'!C44,"УЧЕНИК НЕ ВЫПОЛНЯЛ РАБОТУ"),"")</f>
      </c>
      <c r="E48" s="124">
        <v>3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3">
        <f t="shared" si="4"/>
      </c>
      <c r="AA48" s="154">
        <f t="shared" si="3"/>
      </c>
      <c r="AB48" s="11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 customHeight="1">
      <c r="A49" s="15">
        <f>IF('СПИСОК КЛАССА'!I45=3,1,0)</f>
        <v>0</v>
      </c>
      <c r="B49" s="123">
        <v>34</v>
      </c>
      <c r="C49" s="124">
        <f>IF(NOT(ISBLANK('СПИСОК КЛАССА'!B45)),'СПИСОК КЛАССА'!B45,"")</f>
      </c>
      <c r="D49" s="124">
        <f>IF(NOT(ISBLANK('СПИСОК КЛАССА'!C45)),IF($A49=1,'СПИСОК КЛАССА'!C45,"УЧЕНИК НЕ ВЫПОЛНЯЛ РАБОТУ"),"")</f>
      </c>
      <c r="E49" s="124">
        <v>3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53">
        <f t="shared" si="4"/>
      </c>
      <c r="AA49" s="154">
        <f t="shared" si="3"/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 customHeight="1">
      <c r="A50" s="15">
        <f>IF('СПИСОК КЛАССА'!I46=3,1,0)</f>
        <v>0</v>
      </c>
      <c r="B50" s="123">
        <v>35</v>
      </c>
      <c r="C50" s="124">
        <f>IF(NOT(ISBLANK('СПИСОК КЛАССА'!B46)),'СПИСОК КЛАССА'!B46,"")</f>
      </c>
      <c r="D50" s="124">
        <f>IF(NOT(ISBLANK('СПИСОК КЛАССА'!C46)),IF($A50=1,'СПИСОК КЛАССА'!C46,"УЧЕНИК НЕ ВЫПОЛНЯЛ РАБОТУ"),"")</f>
      </c>
      <c r="E50" s="124">
        <v>3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53">
        <f t="shared" si="4"/>
      </c>
      <c r="AA50" s="154">
        <f t="shared" si="3"/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 customHeight="1">
      <c r="A51" s="15">
        <f>IF('СПИСОК КЛАССА'!I47=3,1,0)</f>
        <v>0</v>
      </c>
      <c r="B51" s="123">
        <v>36</v>
      </c>
      <c r="C51" s="124">
        <f>IF(NOT(ISBLANK('СПИСОК КЛАССА'!B47)),'СПИСОК КЛАССА'!B47,"")</f>
      </c>
      <c r="D51" s="124">
        <f>IF(NOT(ISBLANK('СПИСОК КЛАССА'!C47)),IF($A51=1,'СПИСОК КЛАССА'!C47,"УЧЕНИК НЕ ВЫПОЛНЯЛ РАБОТУ"),"")</f>
      </c>
      <c r="E51" s="124">
        <v>3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53">
        <f t="shared" si="4"/>
      </c>
      <c r="AA51" s="154">
        <f t="shared" si="3"/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 customHeight="1">
      <c r="A52" s="15">
        <f>IF('СПИСОК КЛАССА'!I48=3,1,0)</f>
        <v>0</v>
      </c>
      <c r="B52" s="123">
        <v>37</v>
      </c>
      <c r="C52" s="124">
        <f>IF(NOT(ISBLANK('СПИСОК КЛАССА'!B48)),'СПИСОК КЛАССА'!B48,"")</f>
      </c>
      <c r="D52" s="124">
        <f>IF(NOT(ISBLANK('СПИСОК КЛАССА'!C48)),IF($A52=1,'СПИСОК КЛАССА'!C48,"УЧЕНИК НЕ ВЫПОЛНЯЛ РАБОТУ"),"")</f>
      </c>
      <c r="E52" s="124">
        <v>3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53">
        <f t="shared" si="4"/>
      </c>
      <c r="AA52" s="154">
        <f t="shared" si="3"/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 customHeight="1">
      <c r="A53" s="15">
        <f>IF('СПИСОК КЛАССА'!I49=3,1,0)</f>
        <v>0</v>
      </c>
      <c r="B53" s="123">
        <v>38</v>
      </c>
      <c r="C53" s="124">
        <f>IF(NOT(ISBLANK('СПИСОК КЛАССА'!B49)),'СПИСОК КЛАССА'!B49,"")</f>
      </c>
      <c r="D53" s="124">
        <f>IF(NOT(ISBLANK('СПИСОК КЛАССА'!C49)),IF($A53=1,'СПИСОК КЛАССА'!C49,"УЧЕНИК НЕ ВЫПОЛНЯЛ РАБОТУ"),"")</f>
      </c>
      <c r="E53" s="124">
        <v>3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53">
        <f t="shared" si="4"/>
      </c>
      <c r="AA53" s="154">
        <f t="shared" si="3"/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 customHeight="1">
      <c r="A54" s="15">
        <f>IF('СПИСОК КЛАССА'!I50=3,1,0)</f>
        <v>0</v>
      </c>
      <c r="B54" s="123">
        <v>39</v>
      </c>
      <c r="C54" s="124">
        <f>IF(NOT(ISBLANK('СПИСОК КЛАССА'!B50)),'СПИСОК КЛАССА'!B50,"")</f>
      </c>
      <c r="D54" s="124">
        <f>IF(NOT(ISBLANK('СПИСОК КЛАССА'!C50)),IF($A54=1,'СПИСОК КЛАССА'!C50,"УЧЕНИК НЕ ВЫПОЛНЯЛ РАБОТУ"),"")</f>
      </c>
      <c r="E54" s="124">
        <v>3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53">
        <f t="shared" si="4"/>
      </c>
      <c r="AA54" s="154">
        <f t="shared" si="3"/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 customHeight="1">
      <c r="A55" s="15">
        <f>IF('СПИСОК КЛАССА'!I51=3,1,0)</f>
        <v>0</v>
      </c>
      <c r="B55" s="123">
        <v>40</v>
      </c>
      <c r="C55" s="124">
        <f>IF(NOT(ISBLANK('СПИСОК КЛАССА'!B51)),'СПИСОК КЛАССА'!B51,"")</f>
      </c>
      <c r="D55" s="124">
        <f>IF(NOT(ISBLANK('СПИСОК КЛАССА'!C51)),IF($A55=1,'СПИСОК КЛАССА'!C51,"УЧЕНИК НЕ ВЫПОЛНЯЛ РАБОТУ"),"")</f>
      </c>
      <c r="E55" s="124">
        <v>3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53">
        <f t="shared" si="4"/>
      </c>
      <c r="AA55" s="154">
        <f t="shared" si="3"/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6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1:6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1:6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6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1:6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1:6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6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1:6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1:6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1:6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6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1:6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1:6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1:6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1:6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1:6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1:6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1:6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1:6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1:6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1:6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1:6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1:6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1:6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1:6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6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1:6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1:6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1:6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1:6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6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1:6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1:6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1:6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6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1:6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1:6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1:6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1:6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1:6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6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1:6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1:6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6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1:6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1:6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6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1:6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1:6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</sheetData>
  <sheetProtection password="C455" sheet="1" objects="1" scenarios="1" selectLockedCells="1"/>
  <protectedRanges>
    <protectedRange sqref="AA6 F16:Y55" name="Диапазон1"/>
  </protectedRanges>
  <mergeCells count="16">
    <mergeCell ref="B9:B11"/>
    <mergeCell ref="C9:C11"/>
    <mergeCell ref="V2:W2"/>
    <mergeCell ref="B8:AA8"/>
    <mergeCell ref="F9:Y10"/>
    <mergeCell ref="K2:L2"/>
    <mergeCell ref="G2:H2"/>
    <mergeCell ref="G4:X4"/>
    <mergeCell ref="N6:R6"/>
    <mergeCell ref="P2:Q2"/>
    <mergeCell ref="AA9:AA11"/>
    <mergeCell ref="Z9:Z11"/>
    <mergeCell ref="N2:O2"/>
    <mergeCell ref="D2:F2"/>
    <mergeCell ref="D9:D11"/>
    <mergeCell ref="I2:J2"/>
  </mergeCells>
  <conditionalFormatting sqref="F16:Y55">
    <cfRule type="expression" priority="2" dxfId="4" stopIfTrue="1">
      <formula>AND(OR($C16&lt;&gt;"",$D16&lt;&gt;""),$A16=1,ISBLANK(F16))</formula>
    </cfRule>
  </conditionalFormatting>
  <conditionalFormatting sqref="AA6">
    <cfRule type="cellIs" priority="1" dxfId="4" operator="equal" stopIfTrue="1">
      <formula>"НЕТ"</formula>
    </cfRule>
  </conditionalFormatting>
  <dataValidations count="21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A6">
      <formula1>"ДА,НЕТ"</formula1>
    </dataValidation>
    <dataValidation type="list" allowBlank="1" showDropDown="1" showInputMessage="1" showErrorMessage="1" promptTitle="2. Балл за выполнение задания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8. Балл за выполнение задания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9. Балл за выполнение задания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11. Балл за выполнение задания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5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6. Балл за выполнение задания" prompt="Возможные значения: 0 и 1.&#10;Если ученик не дал ответа, введите N." sqref="U16:U55">
      <formula1>"0,1,N"</formula1>
    </dataValidation>
    <dataValidation type="list" allowBlank="1" showDropDown="1" showInputMessage="1" showErrorMessage="1" promptTitle="6. Балл за выполнение задания" prompt="Возможные значения: 0 и 1.&#10;Если ученик не дал ответа, введите N." sqref="K16:K55">
      <formula1>"0,1,N"</formula1>
    </dataValidation>
    <dataValidation type="list" allowBlank="1" showDropDown="1" showInputMessage="1" showErrorMessage="1" promptTitle="10. Балл за выполнение задания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1. Балл за выполнение задания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5. Балл за выполнение задания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 и 1.&#10;Если ученик не дал ответа, введите N." sqref="H16:H55">
      <formula1>"0,1,N"</formula1>
    </dataValidation>
    <dataValidation type="list" allowBlank="1" showDropDown="1" showInputMessage="1" showErrorMessage="1" promptTitle="4. Балл за выполнение задания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12. Балл за выполнение задания" prompt="Возможные значения: 0, 1 и 2.&#10;Если ученик не дал ответа, введите N." sqref="Q16:Q55">
      <formula1>"0,1,2,N"</formula1>
    </dataValidation>
    <dataValidation type="list" allowBlank="1" showDropDown="1" showInputMessage="1" showErrorMessage="1" promptTitle="14. Балл за выполнение задания" prompt="Возможные значения: 0, 1 и 2.&#10;Если ученик не дал ответа, введите N." sqref="S16:S55">
      <formula1>"0,1,2,N"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V16:V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W16:W55">
      <formula1>"0,1,N"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X16:X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Y16:Y55">
      <formula1>"0,1,2,N"</formula1>
    </dataValidation>
  </dataValidations>
  <printOptions/>
  <pageMargins left="0.17" right="0.19" top="0.398125" bottom="0.17" header="0.17" footer="0.5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  <ignoredErrors>
    <ignoredError sqref="Z16:Z5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T158"/>
  <sheetViews>
    <sheetView view="pageLayout" zoomScaleNormal="90" workbookViewId="0" topLeftCell="C7">
      <selection activeCell="AA6" sqref="AA6"/>
    </sheetView>
  </sheetViews>
  <sheetFormatPr defaultColWidth="9.00390625" defaultRowHeight="12.75"/>
  <cols>
    <col min="1" max="1" width="2.00390625" style="1" hidden="1" customWidth="1"/>
    <col min="2" max="2" width="6.75390625" style="1" hidden="1" customWidth="1"/>
    <col min="3" max="3" width="4.25390625" style="1" bestFit="1" customWidth="1"/>
    <col min="4" max="4" width="36.625" style="1" customWidth="1"/>
    <col min="5" max="5" width="5.125" style="1" hidden="1" customWidth="1"/>
    <col min="6" max="6" width="5.75390625" style="1" customWidth="1"/>
    <col min="7" max="7" width="6.00390625" style="1" customWidth="1"/>
    <col min="8" max="8" width="4.125" style="1" customWidth="1"/>
    <col min="9" max="9" width="4.00390625" style="1" customWidth="1"/>
    <col min="10" max="10" width="5.375" style="1" customWidth="1"/>
    <col min="11" max="11" width="6.125" style="1" customWidth="1"/>
    <col min="12" max="12" width="4.625" style="1" customWidth="1"/>
    <col min="13" max="13" width="4.00390625" style="1" customWidth="1"/>
    <col min="14" max="14" width="6.125" style="1" customWidth="1"/>
    <col min="15" max="15" width="5.875" style="1" customWidth="1"/>
    <col min="16" max="16" width="4.125" style="1" customWidth="1"/>
    <col min="17" max="17" width="6.00390625" style="1" customWidth="1"/>
    <col min="18" max="18" width="5.375" style="1" customWidth="1"/>
    <col min="19" max="19" width="6.625" style="1" customWidth="1"/>
    <col min="20" max="20" width="5.00390625" style="1" customWidth="1"/>
    <col min="21" max="21" width="5.375" style="1" customWidth="1"/>
    <col min="22" max="22" width="5.125" style="1" customWidth="1"/>
    <col min="23" max="23" width="4.125" style="1" customWidth="1"/>
    <col min="24" max="24" width="5.875" style="1" customWidth="1"/>
    <col min="25" max="25" width="5.125" style="1" customWidth="1"/>
    <col min="26" max="26" width="5.625" style="1" customWidth="1"/>
    <col min="27" max="27" width="8.375" style="1" customWidth="1"/>
    <col min="28" max="16384" width="9.125" style="1" customWidth="1"/>
  </cols>
  <sheetData>
    <row r="1" spans="2:46" ht="17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30.75" customHeight="1">
      <c r="B2" s="96"/>
      <c r="C2" s="97"/>
      <c r="D2" s="215"/>
      <c r="E2" s="215"/>
      <c r="F2" s="216"/>
      <c r="G2" s="220"/>
      <c r="H2" s="221"/>
      <c r="I2" s="215" t="s">
        <v>0</v>
      </c>
      <c r="J2" s="215"/>
      <c r="K2" s="218" t="str">
        <f>IF(NOT(ISBLANK('СПИСОК КЛАССА'!G1)),'СПИСОК КЛАССА'!G1,"")</f>
        <v>138074</v>
      </c>
      <c r="L2" s="219"/>
      <c r="M2" s="98"/>
      <c r="N2" s="215" t="s">
        <v>1</v>
      </c>
      <c r="O2" s="215"/>
      <c r="P2" s="218" t="str">
        <f>IF(NOT(ISBLANK('СПИСОК КЛАССА'!I1)),'СПИСОК КЛАССА'!I1,"")</f>
        <v>0405</v>
      </c>
      <c r="Q2" s="226"/>
      <c r="R2" s="98"/>
      <c r="S2" s="98"/>
      <c r="T2" s="98"/>
      <c r="U2" s="98"/>
      <c r="V2" s="213"/>
      <c r="W2" s="214"/>
      <c r="X2" s="99"/>
      <c r="Y2" s="96"/>
      <c r="Z2" s="96"/>
      <c r="AA2" s="9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ht="12.75">
      <c r="B3" s="96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s="2" customFormat="1" ht="28.5" customHeight="1">
      <c r="B4" s="102"/>
      <c r="C4" s="102"/>
      <c r="D4" s="171" t="s">
        <v>15</v>
      </c>
      <c r="E4" s="103"/>
      <c r="F4" s="102"/>
      <c r="G4" s="222" t="str">
        <f>IF(NOT(ISBLANK('СПИСОК КЛАССА'!D3)),'СПИСОК КЛАССА'!D3,"")</f>
        <v>МБОУ СОШ С УИОП №80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04"/>
      <c r="Z4" s="104"/>
      <c r="AA4" s="10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2:46" ht="13.5" thickBot="1">
      <c r="B5" s="96"/>
      <c r="C5" s="105"/>
      <c r="D5" s="102"/>
      <c r="E5" s="102"/>
      <c r="F5" s="9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ht="17.25" customHeight="1" thickBot="1">
      <c r="B6" s="96"/>
      <c r="C6" s="96"/>
      <c r="D6" s="106" t="s">
        <v>16</v>
      </c>
      <c r="E6" s="106"/>
      <c r="F6" s="96"/>
      <c r="G6" s="107">
        <f>COUNTA('СПИСОК КЛАССА'!B12:'СПИСОК КЛАССА'!B55)</f>
        <v>28</v>
      </c>
      <c r="H6" s="96"/>
      <c r="I6" s="96"/>
      <c r="J6" s="108"/>
      <c r="K6" s="108"/>
      <c r="L6" s="96"/>
      <c r="M6" s="106" t="s">
        <v>17</v>
      </c>
      <c r="N6" s="224">
        <f>Вариант1!N6</f>
        <v>41387</v>
      </c>
      <c r="O6" s="225"/>
      <c r="P6" s="225"/>
      <c r="Q6" s="225"/>
      <c r="R6" s="225"/>
      <c r="S6" s="101"/>
      <c r="T6" s="101"/>
      <c r="U6" s="101"/>
      <c r="V6" s="101"/>
      <c r="W6" s="109"/>
      <c r="X6" s="109"/>
      <c r="Y6" s="109"/>
      <c r="Z6" s="110" t="s">
        <v>18</v>
      </c>
      <c r="AA6" s="111" t="s">
        <v>304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ht="12.75">
      <c r="B7" s="96"/>
      <c r="C7" s="11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16.5" thickBot="1">
      <c r="B8" s="231" t="s">
        <v>247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27" ht="15.75" customHeight="1">
      <c r="A9" s="13"/>
      <c r="B9" s="227" t="s">
        <v>2</v>
      </c>
      <c r="C9" s="228" t="s">
        <v>19</v>
      </c>
      <c r="D9" s="217" t="s">
        <v>3</v>
      </c>
      <c r="E9" s="149"/>
      <c r="F9" s="229" t="s">
        <v>40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3" t="s">
        <v>21</v>
      </c>
      <c r="AA9" s="233" t="s">
        <v>37</v>
      </c>
    </row>
    <row r="10" spans="1:27" ht="76.5" customHeight="1">
      <c r="A10" s="14"/>
      <c r="B10" s="227"/>
      <c r="C10" s="228"/>
      <c r="D10" s="217"/>
      <c r="E10" s="14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/>
      <c r="AA10" s="233"/>
    </row>
    <row r="11" spans="1:27" ht="24.75" customHeight="1">
      <c r="A11" s="14"/>
      <c r="B11" s="227"/>
      <c r="C11" s="228"/>
      <c r="D11" s="217"/>
      <c r="E11" s="149"/>
      <c r="F11" s="150">
        <v>1</v>
      </c>
      <c r="G11" s="150">
        <v>2</v>
      </c>
      <c r="H11" s="150">
        <v>3</v>
      </c>
      <c r="I11" s="150">
        <v>4</v>
      </c>
      <c r="J11" s="150">
        <v>5</v>
      </c>
      <c r="K11" s="150">
        <v>6</v>
      </c>
      <c r="L11" s="150">
        <v>7</v>
      </c>
      <c r="M11" s="150">
        <v>8</v>
      </c>
      <c r="N11" s="150">
        <v>9</v>
      </c>
      <c r="O11" s="150">
        <v>10</v>
      </c>
      <c r="P11" s="150">
        <v>11</v>
      </c>
      <c r="Q11" s="150">
        <v>12</v>
      </c>
      <c r="R11" s="150">
        <v>13</v>
      </c>
      <c r="S11" s="150">
        <v>14</v>
      </c>
      <c r="T11" s="150">
        <v>15</v>
      </c>
      <c r="U11" s="150">
        <v>16</v>
      </c>
      <c r="V11" s="150">
        <v>17</v>
      </c>
      <c r="W11" s="150">
        <v>18</v>
      </c>
      <c r="X11" s="150">
        <v>19</v>
      </c>
      <c r="Y11" s="150">
        <v>20</v>
      </c>
      <c r="Z11" s="233"/>
      <c r="AA11" s="233"/>
    </row>
    <row r="12" spans="1:27" ht="24.75" customHeight="1" hidden="1">
      <c r="A12" s="14"/>
      <c r="B12" s="114"/>
      <c r="C12" s="115"/>
      <c r="D12" s="113"/>
      <c r="E12" s="113"/>
      <c r="F12" s="116"/>
      <c r="G12" s="116"/>
      <c r="H12" s="116"/>
      <c r="I12" s="116"/>
      <c r="J12" s="116"/>
      <c r="K12" s="116"/>
      <c r="L12" s="116">
        <f>COUNTIF(L16:L55,"2")</f>
        <v>1</v>
      </c>
      <c r="M12" s="116"/>
      <c r="N12" s="116"/>
      <c r="O12" s="116"/>
      <c r="P12" s="116"/>
      <c r="Q12" s="116"/>
      <c r="R12" s="116"/>
      <c r="S12" s="116"/>
      <c r="T12" s="116">
        <f>COUNTIF(T16:T55,"2")</f>
        <v>3</v>
      </c>
      <c r="U12" s="116"/>
      <c r="V12" s="116">
        <f>COUNTIF(V16:V55,"2")</f>
        <v>4</v>
      </c>
      <c r="W12" s="116"/>
      <c r="X12" s="116"/>
      <c r="Y12" s="116">
        <f>COUNTIF(Y16:Y55,"2")</f>
        <v>3</v>
      </c>
      <c r="Z12" s="117"/>
      <c r="AA12" s="117"/>
    </row>
    <row r="13" spans="1:27" ht="24.75" customHeight="1" hidden="1">
      <c r="A13" s="14"/>
      <c r="B13" s="114"/>
      <c r="C13" s="115"/>
      <c r="D13" s="113"/>
      <c r="E13" s="113"/>
      <c r="F13" s="116">
        <f>COUNTIF(F16:F55,"1")</f>
        <v>7</v>
      </c>
      <c r="G13" s="116">
        <f aca="true" t="shared" si="0" ref="G13:U13">COUNTIF(G16:G55,"1")</f>
        <v>3</v>
      </c>
      <c r="H13" s="116">
        <f t="shared" si="0"/>
        <v>6</v>
      </c>
      <c r="I13" s="116">
        <f t="shared" si="0"/>
        <v>6</v>
      </c>
      <c r="J13" s="116">
        <f t="shared" si="0"/>
        <v>6</v>
      </c>
      <c r="K13" s="116">
        <f t="shared" si="0"/>
        <v>5</v>
      </c>
      <c r="L13" s="116">
        <f>COUNTIF(L16:L55,"1")</f>
        <v>6</v>
      </c>
      <c r="M13" s="116">
        <f t="shared" si="0"/>
        <v>5</v>
      </c>
      <c r="N13" s="116">
        <f t="shared" si="0"/>
        <v>4</v>
      </c>
      <c r="O13" s="116">
        <f t="shared" si="0"/>
        <v>7</v>
      </c>
      <c r="P13" s="116">
        <f t="shared" si="0"/>
        <v>2</v>
      </c>
      <c r="Q13" s="116">
        <f t="shared" si="0"/>
        <v>5</v>
      </c>
      <c r="R13" s="116">
        <f t="shared" si="0"/>
        <v>6</v>
      </c>
      <c r="S13" s="116">
        <f t="shared" si="0"/>
        <v>4</v>
      </c>
      <c r="T13" s="116">
        <f>COUNTIF(T16:T55,"1")</f>
        <v>3</v>
      </c>
      <c r="U13" s="116">
        <f t="shared" si="0"/>
        <v>7</v>
      </c>
      <c r="V13" s="116">
        <f>COUNTIF(V16:V55,"1")</f>
        <v>3</v>
      </c>
      <c r="W13" s="116">
        <f>COUNTIF(W16:W55,"1")</f>
        <v>6</v>
      </c>
      <c r="X13" s="116">
        <f>COUNTIF(X16:X55,"1")</f>
        <v>5</v>
      </c>
      <c r="Y13" s="116">
        <f>COUNTIF(Y16:Y55,"1")</f>
        <v>4</v>
      </c>
      <c r="Z13" s="117"/>
      <c r="AA13" s="117"/>
    </row>
    <row r="14" spans="1:27" ht="24.75" customHeight="1" hidden="1">
      <c r="A14" s="14"/>
      <c r="B14" s="114"/>
      <c r="C14" s="115"/>
      <c r="D14" s="113"/>
      <c r="E14" s="113"/>
      <c r="F14" s="116">
        <f>COUNTIF(F16:F55,"0")</f>
        <v>0</v>
      </c>
      <c r="G14" s="116">
        <f aca="true" t="shared" si="1" ref="G14:Y14">COUNTIF(G16:G55,"0")</f>
        <v>4</v>
      </c>
      <c r="H14" s="116">
        <f t="shared" si="1"/>
        <v>1</v>
      </c>
      <c r="I14" s="116">
        <f t="shared" si="1"/>
        <v>0</v>
      </c>
      <c r="J14" s="116">
        <f t="shared" si="1"/>
        <v>1</v>
      </c>
      <c r="K14" s="116">
        <f t="shared" si="1"/>
        <v>2</v>
      </c>
      <c r="L14" s="116">
        <f t="shared" si="1"/>
        <v>0</v>
      </c>
      <c r="M14" s="116">
        <f t="shared" si="1"/>
        <v>2</v>
      </c>
      <c r="N14" s="116">
        <f t="shared" si="1"/>
        <v>3</v>
      </c>
      <c r="O14" s="116">
        <f t="shared" si="1"/>
        <v>0</v>
      </c>
      <c r="P14" s="116">
        <f t="shared" si="1"/>
        <v>5</v>
      </c>
      <c r="Q14" s="116">
        <f t="shared" si="1"/>
        <v>2</v>
      </c>
      <c r="R14" s="116">
        <f t="shared" si="1"/>
        <v>1</v>
      </c>
      <c r="S14" s="116">
        <f t="shared" si="1"/>
        <v>3</v>
      </c>
      <c r="T14" s="116">
        <f t="shared" si="1"/>
        <v>1</v>
      </c>
      <c r="U14" s="116">
        <f t="shared" si="1"/>
        <v>0</v>
      </c>
      <c r="V14" s="116">
        <f>COUNTIF(V16:V55,"0")</f>
        <v>0</v>
      </c>
      <c r="W14" s="116">
        <f t="shared" si="1"/>
        <v>1</v>
      </c>
      <c r="X14" s="116">
        <f t="shared" si="1"/>
        <v>2</v>
      </c>
      <c r="Y14" s="116">
        <f t="shared" si="1"/>
        <v>0</v>
      </c>
      <c r="Z14" s="117"/>
      <c r="AA14" s="117"/>
    </row>
    <row r="15" spans="1:27" ht="23.25" hidden="1">
      <c r="A15" s="14">
        <f>SUM(A16:A55)</f>
        <v>7</v>
      </c>
      <c r="B15" s="118" t="s">
        <v>2</v>
      </c>
      <c r="C15" s="119" t="s">
        <v>42</v>
      </c>
      <c r="D15" s="120" t="s">
        <v>41</v>
      </c>
      <c r="E15" s="120" t="s">
        <v>44</v>
      </c>
      <c r="F15" s="116">
        <f>COUNTIF(F16:F55,"N")</f>
        <v>0</v>
      </c>
      <c r="G15" s="116">
        <f aca="true" t="shared" si="2" ref="G15:Y15">COUNTIF(G16:G55,"N")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>
        <f t="shared" si="2"/>
        <v>0</v>
      </c>
      <c r="X15" s="116">
        <f t="shared" si="2"/>
        <v>0</v>
      </c>
      <c r="Y15" s="116">
        <f t="shared" si="2"/>
        <v>0</v>
      </c>
      <c r="Z15" s="121" t="s">
        <v>43</v>
      </c>
      <c r="AA15" s="122" t="s">
        <v>45</v>
      </c>
    </row>
    <row r="16" spans="1:27" ht="12.75" customHeight="1">
      <c r="A16" s="15">
        <f>IF('СПИСОК КЛАССА'!I12=4,1,0)</f>
        <v>1</v>
      </c>
      <c r="B16" s="123">
        <v>1</v>
      </c>
      <c r="C16" s="124">
        <f>IF(NOT(ISBLANK('СПИСОК КЛАССА'!B12)),'СПИСОК КЛАССА'!B12,"")</f>
        <v>1</v>
      </c>
      <c r="D16" s="124">
        <f>IF(NOT(ISBLANK('СПИСОК КЛАССА'!C12)),IF($A16=1,'СПИСОК КЛАССА'!C12,"УЧЕНИК НЕ ВЫПОЛНЯЛ РАБОТУ"),"")</f>
      </c>
      <c r="E16" s="124">
        <v>4</v>
      </c>
      <c r="F16" s="125">
        <v>1</v>
      </c>
      <c r="G16" s="125">
        <v>1</v>
      </c>
      <c r="H16" s="125">
        <v>1</v>
      </c>
      <c r="I16" s="125">
        <v>1</v>
      </c>
      <c r="J16" s="125">
        <v>1</v>
      </c>
      <c r="K16" s="125">
        <v>1</v>
      </c>
      <c r="L16" s="125">
        <v>2</v>
      </c>
      <c r="M16" s="125">
        <v>1</v>
      </c>
      <c r="N16" s="125">
        <v>1</v>
      </c>
      <c r="O16" s="125">
        <v>1</v>
      </c>
      <c r="P16" s="125">
        <v>0</v>
      </c>
      <c r="Q16" s="125">
        <v>1</v>
      </c>
      <c r="R16" s="125">
        <v>1</v>
      </c>
      <c r="S16" s="125">
        <v>1</v>
      </c>
      <c r="T16" s="125">
        <v>2</v>
      </c>
      <c r="U16" s="125">
        <v>1</v>
      </c>
      <c r="V16" s="125">
        <v>2</v>
      </c>
      <c r="W16" s="125">
        <v>1</v>
      </c>
      <c r="X16" s="125">
        <v>1</v>
      </c>
      <c r="Y16" s="125">
        <v>2</v>
      </c>
      <c r="Z16" s="153">
        <f>IF(AND(OR($C16&lt;&gt;"",$D16&lt;&gt;""),$A16=1,$AA$6="ДА"),SUM(F16:Y16),"")</f>
        <v>23</v>
      </c>
      <c r="AA16" s="154">
        <f aca="true" t="shared" si="3" ref="AA16:AA55">IF(AND(OR($C16&lt;&gt;"",$D16&lt;&gt;""),$A16=1,$AA$6="ДА"),Z16/24,"")</f>
        <v>0.9583333333333334</v>
      </c>
    </row>
    <row r="17" spans="1:27" ht="12.75" customHeight="1">
      <c r="A17" s="15">
        <f>IF('СПИСОК КЛАССА'!I13=4,1,0)</f>
        <v>1</v>
      </c>
      <c r="B17" s="123">
        <v>2</v>
      </c>
      <c r="C17" s="124">
        <f>IF(NOT(ISBLANK('СПИСОК КЛАССА'!B13)),'СПИСОК КЛАССА'!B13,"")</f>
        <v>2</v>
      </c>
      <c r="D17" s="124">
        <f>IF(NOT(ISBLANK('СПИСОК КЛАССА'!C13)),IF($A17=1,'СПИСОК КЛАССА'!C13,"УЧЕНИК НЕ ВЫПОЛНЯЛ РАБОТУ"),"")</f>
      </c>
      <c r="E17" s="124">
        <v>4</v>
      </c>
      <c r="F17" s="125">
        <v>1</v>
      </c>
      <c r="G17" s="125">
        <v>1</v>
      </c>
      <c r="H17" s="125">
        <v>1</v>
      </c>
      <c r="I17" s="125">
        <v>1</v>
      </c>
      <c r="J17" s="125">
        <v>1</v>
      </c>
      <c r="K17" s="125">
        <v>1</v>
      </c>
      <c r="L17" s="125">
        <v>1</v>
      </c>
      <c r="M17" s="125">
        <v>1</v>
      </c>
      <c r="N17" s="125">
        <v>1</v>
      </c>
      <c r="O17" s="125">
        <v>1</v>
      </c>
      <c r="P17" s="125">
        <v>1</v>
      </c>
      <c r="Q17" s="125">
        <v>1</v>
      </c>
      <c r="R17" s="125">
        <v>1</v>
      </c>
      <c r="S17" s="125">
        <v>1</v>
      </c>
      <c r="T17" s="125">
        <v>2</v>
      </c>
      <c r="U17" s="125">
        <v>1</v>
      </c>
      <c r="V17" s="125">
        <v>1</v>
      </c>
      <c r="W17" s="125">
        <v>1</v>
      </c>
      <c r="X17" s="125">
        <v>1</v>
      </c>
      <c r="Y17" s="125">
        <v>1</v>
      </c>
      <c r="Z17" s="153">
        <f>IF(AND(OR($C17&lt;&gt;"",$D17&lt;&gt;""),$A17=1,$AA$6="ДА"),SUM(F17:Y17),"")</f>
        <v>21</v>
      </c>
      <c r="AA17" s="154">
        <f t="shared" si="3"/>
        <v>0.875</v>
      </c>
    </row>
    <row r="18" spans="1:27" ht="12.75" customHeight="1">
      <c r="A18" s="15">
        <f>IF('СПИСОК КЛАССА'!I14=4,1,0)</f>
        <v>1</v>
      </c>
      <c r="B18" s="123">
        <v>3</v>
      </c>
      <c r="C18" s="124">
        <f>IF(NOT(ISBLANK('СПИСОК КЛАССА'!B14)),'СПИСОК КЛАССА'!B14,"")</f>
        <v>3</v>
      </c>
      <c r="D18" s="124">
        <f>IF(NOT(ISBLANK('СПИСОК КЛАССА'!C14)),IF($A18=1,'СПИСОК КЛАССА'!C14,"УЧЕНИК НЕ ВЫПОЛНЯЛ РАБОТУ"),"")</f>
      </c>
      <c r="E18" s="124">
        <v>4</v>
      </c>
      <c r="F18" s="125">
        <v>1</v>
      </c>
      <c r="G18" s="125">
        <v>0</v>
      </c>
      <c r="H18" s="125">
        <v>1</v>
      </c>
      <c r="I18" s="125">
        <v>1</v>
      </c>
      <c r="J18" s="125">
        <v>0</v>
      </c>
      <c r="K18" s="125">
        <v>0</v>
      </c>
      <c r="L18" s="125">
        <v>1</v>
      </c>
      <c r="M18" s="125">
        <v>1</v>
      </c>
      <c r="N18" s="125">
        <v>1</v>
      </c>
      <c r="O18" s="125">
        <v>1</v>
      </c>
      <c r="P18" s="125">
        <v>0</v>
      </c>
      <c r="Q18" s="125">
        <v>1</v>
      </c>
      <c r="R18" s="125">
        <v>1</v>
      </c>
      <c r="S18" s="125">
        <v>1</v>
      </c>
      <c r="T18" s="125">
        <v>2</v>
      </c>
      <c r="U18" s="125">
        <v>1</v>
      </c>
      <c r="V18" s="125">
        <v>2</v>
      </c>
      <c r="W18" s="125">
        <v>1</v>
      </c>
      <c r="X18" s="125">
        <v>0</v>
      </c>
      <c r="Y18" s="125">
        <v>2</v>
      </c>
      <c r="Z18" s="153">
        <f aca="true" t="shared" si="4" ref="Z18:Z55">IF(AND(OR($C18&lt;&gt;"",$D18&lt;&gt;""),$A18=1,$AA$6="ДА"),SUM(F18:Y18),"")</f>
        <v>18</v>
      </c>
      <c r="AA18" s="154">
        <f t="shared" si="3"/>
        <v>0.75</v>
      </c>
    </row>
    <row r="19" spans="1:27" ht="12.75" customHeight="1">
      <c r="A19" s="15">
        <f>IF('СПИСОК КЛАССА'!I15=4,1,0)</f>
        <v>0</v>
      </c>
      <c r="B19" s="123">
        <v>4</v>
      </c>
      <c r="C19" s="124">
        <f>IF(NOT(ISBLANK('СПИСОК КЛАССА'!B15)),'СПИСОК КЛАССА'!B15,"")</f>
        <v>4</v>
      </c>
      <c r="D19" s="124">
        <f>IF(NOT(ISBLANK('СПИСОК КЛАССА'!C15)),IF($A19=1,'СПИСОК КЛАССА'!C15,"УЧЕНИК НЕ ВЫПОЛНЯЛ РАБОТУ"),"")</f>
      </c>
      <c r="E19" s="124">
        <v>4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53">
        <f t="shared" si="4"/>
      </c>
      <c r="AA19" s="154">
        <f t="shared" si="3"/>
      </c>
    </row>
    <row r="20" spans="1:27" ht="12.75" customHeight="1">
      <c r="A20" s="15">
        <f>IF('СПИСОК КЛАССА'!I16=4,1,0)</f>
        <v>0</v>
      </c>
      <c r="B20" s="123">
        <v>5</v>
      </c>
      <c r="C20" s="124">
        <f>IF(NOT(ISBLANK('СПИСОК КЛАССА'!B16)),'СПИСОК КЛАССА'!B16,"")</f>
        <v>5</v>
      </c>
      <c r="D20" s="124">
        <f>IF(NOT(ISBLANK('СПИСОК КЛАССА'!C16)),IF($A20=1,'СПИСОК КЛАССА'!C16,"УЧЕНИК НЕ ВЫПОЛНЯЛ РАБОТУ"),"")</f>
      </c>
      <c r="E20" s="124">
        <v>4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53">
        <f t="shared" si="4"/>
      </c>
      <c r="AA20" s="154">
        <f t="shared" si="3"/>
      </c>
    </row>
    <row r="21" spans="1:27" ht="12.75" customHeight="1">
      <c r="A21" s="15">
        <f>IF('СПИСОК КЛАССА'!I17=4,1,0)</f>
        <v>0</v>
      </c>
      <c r="B21" s="123">
        <v>6</v>
      </c>
      <c r="C21" s="124">
        <f>IF(NOT(ISBLANK('СПИСОК КЛАССА'!B17)),'СПИСОК КЛАССА'!B17,"")</f>
        <v>6</v>
      </c>
      <c r="D21" s="124">
        <f>IF(NOT(ISBLANK('СПИСОК КЛАССА'!C17)),IF($A21=1,'СПИСОК КЛАССА'!C17,"УЧЕНИК НЕ ВЫПОЛНЯЛ РАБОТУ"),"")</f>
      </c>
      <c r="E21" s="124">
        <v>4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53">
        <f t="shared" si="4"/>
      </c>
      <c r="AA21" s="154">
        <f t="shared" si="3"/>
      </c>
    </row>
    <row r="22" spans="1:27" ht="12.75" customHeight="1">
      <c r="A22" s="15">
        <f>IF('СПИСОК КЛАССА'!I18=4,1,0)</f>
        <v>0</v>
      </c>
      <c r="B22" s="123">
        <v>7</v>
      </c>
      <c r="C22" s="124">
        <f>IF(NOT(ISBLANK('СПИСОК КЛАССА'!B18)),'СПИСОК КЛАССА'!B18,"")</f>
        <v>7</v>
      </c>
      <c r="D22" s="124">
        <f>IF(NOT(ISBLANK('СПИСОК КЛАССА'!C18)),IF($A22=1,'СПИСОК КЛАССА'!C18,"УЧЕНИК НЕ ВЫПОЛНЯЛ РАБОТУ"),"")</f>
      </c>
      <c r="E22" s="124">
        <v>4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53">
        <f t="shared" si="4"/>
      </c>
      <c r="AA22" s="154">
        <f t="shared" si="3"/>
      </c>
    </row>
    <row r="23" spans="1:27" ht="12.75" customHeight="1">
      <c r="A23" s="15">
        <f>IF('СПИСОК КЛАССА'!I19=4,1,0)</f>
        <v>0</v>
      </c>
      <c r="B23" s="123">
        <v>8</v>
      </c>
      <c r="C23" s="124">
        <f>IF(NOT(ISBLANK('СПИСОК КЛАССА'!B19)),'СПИСОК КЛАССА'!B19,"")</f>
        <v>8</v>
      </c>
      <c r="D23" s="124">
        <f>IF(NOT(ISBLANK('СПИСОК КЛАССА'!C19)),IF($A23=1,'СПИСОК КЛАССА'!C19,"УЧЕНИК НЕ ВЫПОЛНЯЛ РАБОТУ"),"")</f>
      </c>
      <c r="E23" s="124">
        <v>4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53">
        <f t="shared" si="4"/>
      </c>
      <c r="AA23" s="154">
        <f t="shared" si="3"/>
      </c>
    </row>
    <row r="24" spans="1:27" ht="12.75" customHeight="1">
      <c r="A24" s="15">
        <f>IF('СПИСОК КЛАССА'!I20=4,1,0)</f>
        <v>0</v>
      </c>
      <c r="B24" s="123">
        <v>9</v>
      </c>
      <c r="C24" s="124">
        <f>IF(NOT(ISBLANK('СПИСОК КЛАССА'!B20)),'СПИСОК КЛАССА'!B20,"")</f>
        <v>9</v>
      </c>
      <c r="D24" s="124">
        <f>IF(NOT(ISBLANK('СПИСОК КЛАССА'!C20)),IF($A24=1,'СПИСОК КЛАССА'!C20,"УЧЕНИК НЕ ВЫПОЛНЯЛ РАБОТУ"),"")</f>
      </c>
      <c r="E24" s="124">
        <v>4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53">
        <f t="shared" si="4"/>
      </c>
      <c r="AA24" s="154">
        <f t="shared" si="3"/>
      </c>
    </row>
    <row r="25" spans="1:27" ht="12.75" customHeight="1">
      <c r="A25" s="15">
        <f>IF('СПИСОК КЛАССА'!I21=4,1,0)</f>
        <v>0</v>
      </c>
      <c r="B25" s="123">
        <v>10</v>
      </c>
      <c r="C25" s="124">
        <f>IF(NOT(ISBLANK('СПИСОК КЛАССА'!B21)),'СПИСОК КЛАССА'!B21,"")</f>
        <v>10</v>
      </c>
      <c r="D25" s="124">
        <f>IF(NOT(ISBLANK('СПИСОК КЛАССА'!C21)),IF($A25=1,'СПИСОК КЛАССА'!C21,"УЧЕНИК НЕ ВЫПОЛНЯЛ РАБОТУ"),"")</f>
      </c>
      <c r="E25" s="124">
        <v>4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53">
        <f t="shared" si="4"/>
      </c>
      <c r="AA25" s="154">
        <f t="shared" si="3"/>
      </c>
    </row>
    <row r="26" spans="1:27" ht="12.75" customHeight="1">
      <c r="A26" s="15">
        <f>IF('СПИСОК КЛАССА'!I22=4,1,0)</f>
        <v>1</v>
      </c>
      <c r="B26" s="123">
        <v>11</v>
      </c>
      <c r="C26" s="124">
        <f>IF(NOT(ISBLANK('СПИСОК КЛАССА'!B22)),'СПИСОК КЛАССА'!B22,"")</f>
        <v>11</v>
      </c>
      <c r="D26" s="124">
        <f>IF(NOT(ISBLANK('СПИСОК КЛАССА'!C22)),IF($A26=1,'СПИСОК КЛАССА'!C22,"УЧЕНИК НЕ ВЫПОЛНЯЛ РАБОТУ"),"")</f>
      </c>
      <c r="E26" s="124">
        <v>4</v>
      </c>
      <c r="F26" s="125">
        <v>1</v>
      </c>
      <c r="G26" s="125">
        <v>0</v>
      </c>
      <c r="H26" s="125">
        <v>1</v>
      </c>
      <c r="I26" s="125">
        <v>1</v>
      </c>
      <c r="J26" s="125">
        <v>1</v>
      </c>
      <c r="K26" s="125">
        <v>1</v>
      </c>
      <c r="L26" s="125">
        <v>1</v>
      </c>
      <c r="M26" s="125">
        <v>0</v>
      </c>
      <c r="N26" s="125">
        <v>0</v>
      </c>
      <c r="O26" s="125">
        <v>1</v>
      </c>
      <c r="P26" s="125">
        <v>0</v>
      </c>
      <c r="Q26" s="125">
        <v>0</v>
      </c>
      <c r="R26" s="125">
        <v>1</v>
      </c>
      <c r="S26" s="125">
        <v>0</v>
      </c>
      <c r="T26" s="125">
        <v>1</v>
      </c>
      <c r="U26" s="125">
        <v>1</v>
      </c>
      <c r="V26" s="125">
        <v>1</v>
      </c>
      <c r="W26" s="125">
        <v>1</v>
      </c>
      <c r="X26" s="125">
        <v>0</v>
      </c>
      <c r="Y26" s="125">
        <v>1</v>
      </c>
      <c r="Z26" s="153">
        <f t="shared" si="4"/>
        <v>13</v>
      </c>
      <c r="AA26" s="154">
        <f t="shared" si="3"/>
        <v>0.5416666666666666</v>
      </c>
    </row>
    <row r="27" spans="1:27" ht="12.75" customHeight="1">
      <c r="A27" s="15">
        <f>IF('СПИСОК КЛАССА'!I23=4,1,0)</f>
        <v>0</v>
      </c>
      <c r="B27" s="123">
        <v>12</v>
      </c>
      <c r="C27" s="124">
        <f>IF(NOT(ISBLANK('СПИСОК КЛАССА'!B23)),'СПИСОК КЛАССА'!B23,"")</f>
        <v>12</v>
      </c>
      <c r="D27" s="124">
        <f>IF(NOT(ISBLANK('СПИСОК КЛАССА'!C23)),IF($A27=1,'СПИСОК КЛАССА'!C23,"УЧЕНИК НЕ ВЫПОЛНЯЛ РАБОТУ"),"")</f>
      </c>
      <c r="E27" s="124">
        <v>4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53">
        <f t="shared" si="4"/>
      </c>
      <c r="AA27" s="154">
        <f t="shared" si="3"/>
      </c>
    </row>
    <row r="28" spans="1:27" ht="12.75" customHeight="1">
      <c r="A28" s="15">
        <f>IF('СПИСОК КЛАССА'!I24=4,1,0)</f>
        <v>0</v>
      </c>
      <c r="B28" s="123">
        <v>13</v>
      </c>
      <c r="C28" s="124">
        <f>IF(NOT(ISBLANK('СПИСОК КЛАССА'!B24)),'СПИСОК КЛАССА'!B24,"")</f>
        <v>13</v>
      </c>
      <c r="D28" s="124">
        <f>IF(NOT(ISBLANK('СПИСОК КЛАССА'!C24)),IF($A28=1,'СПИСОК КЛАССА'!C24,"УЧЕНИК НЕ ВЫПОЛНЯЛ РАБОТУ"),"")</f>
      </c>
      <c r="E28" s="124">
        <v>4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53">
        <f t="shared" si="4"/>
      </c>
      <c r="AA28" s="154">
        <f t="shared" si="3"/>
      </c>
    </row>
    <row r="29" spans="1:27" ht="12.75" customHeight="1">
      <c r="A29" s="15">
        <f>IF('СПИСОК КЛАССА'!I25=4,1,0)</f>
        <v>0</v>
      </c>
      <c r="B29" s="123">
        <v>14</v>
      </c>
      <c r="C29" s="124">
        <f>IF(NOT(ISBLANK('СПИСОК КЛАССА'!B25)),'СПИСОК КЛАССА'!B25,"")</f>
        <v>14</v>
      </c>
      <c r="D29" s="124">
        <f>IF(NOT(ISBLANK('СПИСОК КЛАССА'!C25)),IF($A29=1,'СПИСОК КЛАССА'!C25,"УЧЕНИК НЕ ВЫПОЛНЯЛ РАБОТУ"),"")</f>
      </c>
      <c r="E29" s="124">
        <v>4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53">
        <f t="shared" si="4"/>
      </c>
      <c r="AA29" s="154">
        <f t="shared" si="3"/>
      </c>
    </row>
    <row r="30" spans="1:27" ht="12.75" customHeight="1">
      <c r="A30" s="15">
        <f>IF('СПИСОК КЛАССА'!I26=4,1,0)</f>
        <v>0</v>
      </c>
      <c r="B30" s="123">
        <v>15</v>
      </c>
      <c r="C30" s="124">
        <f>IF(NOT(ISBLANK('СПИСОК КЛАССА'!B26)),'СПИСОК КЛАССА'!B26,"")</f>
        <v>15</v>
      </c>
      <c r="D30" s="124">
        <f>IF(NOT(ISBLANK('СПИСОК КЛАССА'!C26)),IF($A30=1,'СПИСОК КЛАССА'!C26,"УЧЕНИК НЕ ВЫПОЛНЯЛ РАБОТУ"),"")</f>
      </c>
      <c r="E30" s="124">
        <v>4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53">
        <f t="shared" si="4"/>
      </c>
      <c r="AA30" s="154">
        <f t="shared" si="3"/>
      </c>
    </row>
    <row r="31" spans="1:27" ht="12.75" customHeight="1">
      <c r="A31" s="15">
        <f>IF('СПИСОК КЛАССА'!I27=4,1,0)</f>
        <v>1</v>
      </c>
      <c r="B31" s="123">
        <v>16</v>
      </c>
      <c r="C31" s="124">
        <f>IF(NOT(ISBLANK('СПИСОК КЛАССА'!B27)),'СПИСОК КЛАССА'!B27,"")</f>
        <v>16</v>
      </c>
      <c r="D31" s="124">
        <f>IF(NOT(ISBLANK('СПИСОК КЛАССА'!C27)),IF($A31=1,'СПИСОК КЛАССА'!C27,"УЧЕНИК НЕ ВЫПОЛНЯЛ РАБОТУ"),"")</f>
      </c>
      <c r="E31" s="124">
        <v>4</v>
      </c>
      <c r="F31" s="125">
        <v>1</v>
      </c>
      <c r="G31" s="125">
        <v>1</v>
      </c>
      <c r="H31" s="125">
        <v>0</v>
      </c>
      <c r="I31" s="125">
        <v>1</v>
      </c>
      <c r="J31" s="125">
        <v>1</v>
      </c>
      <c r="K31" s="125">
        <v>0</v>
      </c>
      <c r="L31" s="125">
        <v>1</v>
      </c>
      <c r="M31" s="125">
        <v>0</v>
      </c>
      <c r="N31" s="125">
        <v>0</v>
      </c>
      <c r="O31" s="125">
        <v>1</v>
      </c>
      <c r="P31" s="125">
        <v>1</v>
      </c>
      <c r="Q31" s="125">
        <v>0</v>
      </c>
      <c r="R31" s="125">
        <v>0</v>
      </c>
      <c r="S31" s="125">
        <v>0</v>
      </c>
      <c r="T31" s="125">
        <v>0</v>
      </c>
      <c r="U31" s="125">
        <v>1</v>
      </c>
      <c r="V31" s="125">
        <v>1</v>
      </c>
      <c r="W31" s="125">
        <v>1</v>
      </c>
      <c r="X31" s="125">
        <v>1</v>
      </c>
      <c r="Y31" s="125">
        <v>1</v>
      </c>
      <c r="Z31" s="153">
        <f t="shared" si="4"/>
        <v>12</v>
      </c>
      <c r="AA31" s="154">
        <f t="shared" si="3"/>
        <v>0.5</v>
      </c>
    </row>
    <row r="32" spans="1:27" ht="12.75" customHeight="1">
      <c r="A32" s="15">
        <f>IF('СПИСОК КЛАССА'!I28=4,1,0)</f>
        <v>0</v>
      </c>
      <c r="B32" s="123">
        <v>17</v>
      </c>
      <c r="C32" s="124">
        <f>IF(NOT(ISBLANK('СПИСОК КЛАССА'!B28)),'СПИСОК КЛАССА'!B28,"")</f>
        <v>17</v>
      </c>
      <c r="D32" s="124">
        <f>IF(NOT(ISBLANK('СПИСОК КЛАССА'!C28)),IF($A32=1,'СПИСОК КЛАССА'!C28,"УЧЕНИК НЕ ВЫПОЛНЯЛ РАБОТУ"),"")</f>
      </c>
      <c r="E32" s="124">
        <v>4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53">
        <f t="shared" si="4"/>
      </c>
      <c r="AA32" s="154">
        <f t="shared" si="3"/>
      </c>
    </row>
    <row r="33" spans="1:27" ht="12.75" customHeight="1">
      <c r="A33" s="15">
        <f>IF('СПИСОК КЛАССА'!I29=4,1,0)</f>
        <v>0</v>
      </c>
      <c r="B33" s="123">
        <v>18</v>
      </c>
      <c r="C33" s="124">
        <f>IF(NOT(ISBLANK('СПИСОК КЛАССА'!B29)),'СПИСОК КЛАССА'!B29,"")</f>
        <v>18</v>
      </c>
      <c r="D33" s="124">
        <f>IF(NOT(ISBLANK('СПИСОК КЛАССА'!C29)),IF($A33=1,'СПИСОК КЛАССА'!C29,"УЧЕНИК НЕ ВЫПОЛНЯЛ РАБОТУ"),"")</f>
      </c>
      <c r="E33" s="124">
        <v>4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53">
        <f t="shared" si="4"/>
      </c>
      <c r="AA33" s="154">
        <f t="shared" si="3"/>
      </c>
    </row>
    <row r="34" spans="1:27" ht="12.75" customHeight="1">
      <c r="A34" s="15">
        <f>IF('СПИСОК КЛАССА'!I30=4,1,0)</f>
        <v>0</v>
      </c>
      <c r="B34" s="123">
        <v>19</v>
      </c>
      <c r="C34" s="124">
        <f>IF(NOT(ISBLANK('СПИСОК КЛАССА'!B30)),'СПИСОК КЛАССА'!B30,"")</f>
        <v>19</v>
      </c>
      <c r="D34" s="124">
        <f>IF(NOT(ISBLANK('СПИСОК КЛАССА'!C30)),IF($A34=1,'СПИСОК КЛАССА'!C30,"УЧЕНИК НЕ ВЫПОЛНЯЛ РАБОТУ"),"")</f>
      </c>
      <c r="E34" s="124">
        <v>4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53">
        <f t="shared" si="4"/>
      </c>
      <c r="AA34" s="154">
        <f t="shared" si="3"/>
      </c>
    </row>
    <row r="35" spans="1:27" ht="12.75" customHeight="1">
      <c r="A35" s="15">
        <f>IF('СПИСОК КЛАССА'!I31=4,1,0)</f>
        <v>1</v>
      </c>
      <c r="B35" s="123">
        <v>20</v>
      </c>
      <c r="C35" s="124">
        <f>IF(NOT(ISBLANK('СПИСОК КЛАССА'!B31)),'СПИСОК КЛАССА'!B31,"")</f>
        <v>20</v>
      </c>
      <c r="D35" s="124">
        <f>IF(NOT(ISBLANK('СПИСОК КЛАССА'!C31)),IF($A35=1,'СПИСОК КЛАССА'!C31,"УЧЕНИК НЕ ВЫПОЛНЯЛ РАБОТУ"),"")</f>
      </c>
      <c r="E35" s="124">
        <v>4</v>
      </c>
      <c r="F35" s="125">
        <v>1</v>
      </c>
      <c r="G35" s="125">
        <v>0</v>
      </c>
      <c r="H35" s="125">
        <v>1</v>
      </c>
      <c r="I35" s="125">
        <v>1</v>
      </c>
      <c r="J35" s="125">
        <v>1</v>
      </c>
      <c r="K35" s="125">
        <v>1</v>
      </c>
      <c r="L35" s="125">
        <v>1</v>
      </c>
      <c r="M35" s="125">
        <v>1</v>
      </c>
      <c r="N35" s="125">
        <v>1</v>
      </c>
      <c r="O35" s="125">
        <v>1</v>
      </c>
      <c r="P35" s="125">
        <v>0</v>
      </c>
      <c r="Q35" s="125">
        <v>1</v>
      </c>
      <c r="R35" s="125">
        <v>1</v>
      </c>
      <c r="S35" s="125">
        <v>1</v>
      </c>
      <c r="T35" s="125">
        <v>1</v>
      </c>
      <c r="U35" s="125">
        <v>1</v>
      </c>
      <c r="V35" s="125">
        <v>2</v>
      </c>
      <c r="W35" s="125">
        <v>1</v>
      </c>
      <c r="X35" s="125">
        <v>1</v>
      </c>
      <c r="Y35" s="125">
        <v>2</v>
      </c>
      <c r="Z35" s="153">
        <f t="shared" si="4"/>
        <v>20</v>
      </c>
      <c r="AA35" s="154">
        <f t="shared" si="3"/>
        <v>0.8333333333333334</v>
      </c>
    </row>
    <row r="36" spans="1:27" ht="12.75" customHeight="1">
      <c r="A36" s="15">
        <f>IF('СПИСОК КЛАССА'!I32=4,1,0)</f>
        <v>0</v>
      </c>
      <c r="B36" s="123">
        <v>21</v>
      </c>
      <c r="C36" s="124">
        <f>IF(NOT(ISBLANK('СПИСОК КЛАССА'!B32)),'СПИСОК КЛАССА'!B32,"")</f>
        <v>21</v>
      </c>
      <c r="D36" s="124">
        <f>IF(NOT(ISBLANK('СПИСОК КЛАССА'!C32)),IF($A36=1,'СПИСОК КЛАССА'!C32,"УЧЕНИК НЕ ВЫПОЛНЯЛ РАБОТУ"),"")</f>
      </c>
      <c r="E36" s="124">
        <v>4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53">
        <f t="shared" si="4"/>
      </c>
      <c r="AA36" s="154">
        <f t="shared" si="3"/>
      </c>
    </row>
    <row r="37" spans="1:27" ht="12.75" customHeight="1">
      <c r="A37" s="15">
        <f>IF('СПИСОК КЛАССА'!I33=4,1,0)</f>
        <v>1</v>
      </c>
      <c r="B37" s="123">
        <v>22</v>
      </c>
      <c r="C37" s="124">
        <f>IF(NOT(ISBLANK('СПИСОК КЛАССА'!B33)),'СПИСОК КЛАССА'!B33,"")</f>
        <v>22</v>
      </c>
      <c r="D37" s="124">
        <f>IF(NOT(ISBLANK('СПИСОК КЛАССА'!C33)),IF($A37=1,'СПИСОК КЛАССА'!C33,"УЧЕНИК НЕ ВЫПОЛНЯЛ РАБОТУ"),"")</f>
      </c>
      <c r="E37" s="124">
        <v>4</v>
      </c>
      <c r="F37" s="125">
        <v>1</v>
      </c>
      <c r="G37" s="125">
        <v>0</v>
      </c>
      <c r="H37" s="125">
        <v>1</v>
      </c>
      <c r="I37" s="125"/>
      <c r="J37" s="125">
        <v>1</v>
      </c>
      <c r="K37" s="125">
        <v>1</v>
      </c>
      <c r="L37" s="125">
        <v>1</v>
      </c>
      <c r="M37" s="125">
        <v>1</v>
      </c>
      <c r="N37" s="125">
        <v>0</v>
      </c>
      <c r="O37" s="125">
        <v>1</v>
      </c>
      <c r="P37" s="125">
        <v>0</v>
      </c>
      <c r="Q37" s="125">
        <v>1</v>
      </c>
      <c r="R37" s="125">
        <v>1</v>
      </c>
      <c r="S37" s="125">
        <v>0</v>
      </c>
      <c r="T37" s="125">
        <v>1</v>
      </c>
      <c r="U37" s="125">
        <v>1</v>
      </c>
      <c r="V37" s="125">
        <v>2</v>
      </c>
      <c r="W37" s="125">
        <v>0</v>
      </c>
      <c r="X37" s="125">
        <v>1</v>
      </c>
      <c r="Y37" s="125">
        <v>1</v>
      </c>
      <c r="Z37" s="153">
        <f t="shared" si="4"/>
        <v>15</v>
      </c>
      <c r="AA37" s="154">
        <f t="shared" si="3"/>
        <v>0.625</v>
      </c>
    </row>
    <row r="38" spans="1:27" ht="12.75" customHeight="1">
      <c r="A38" s="15">
        <f>IF('СПИСОК КЛАССА'!I34=4,1,0)</f>
        <v>0</v>
      </c>
      <c r="B38" s="123">
        <v>23</v>
      </c>
      <c r="C38" s="124">
        <f>IF(NOT(ISBLANK('СПИСОК КЛАССА'!B34)),'СПИСОК КЛАССА'!B34,"")</f>
        <v>23</v>
      </c>
      <c r="D38" s="124">
        <f>IF(NOT(ISBLANK('СПИСОК КЛАССА'!C34)),IF($A38=1,'СПИСОК КЛАССА'!C34,"УЧЕНИК НЕ ВЫПОЛНЯЛ РАБОТУ"),"")</f>
      </c>
      <c r="E38" s="124">
        <v>4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53">
        <f t="shared" si="4"/>
      </c>
      <c r="AA38" s="154">
        <f t="shared" si="3"/>
      </c>
    </row>
    <row r="39" spans="1:27" ht="12.75" customHeight="1">
      <c r="A39" s="15">
        <f>IF('СПИСОК КЛАССА'!I35=4,1,0)</f>
        <v>0</v>
      </c>
      <c r="B39" s="123">
        <v>24</v>
      </c>
      <c r="C39" s="124">
        <f>IF(NOT(ISBLANK('СПИСОК КЛАССА'!B35)),'СПИСОК КЛАССА'!B35,"")</f>
        <v>24</v>
      </c>
      <c r="D39" s="124">
        <f>IF(NOT(ISBLANK('СПИСОК КЛАССА'!C35)),IF($A39=1,'СПИСОК КЛАССА'!C35,"УЧЕНИК НЕ ВЫПОЛНЯЛ РАБОТУ"),"")</f>
      </c>
      <c r="E39" s="124">
        <v>4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53">
        <f t="shared" si="4"/>
      </c>
      <c r="AA39" s="154">
        <f t="shared" si="3"/>
      </c>
    </row>
    <row r="40" spans="1:27" ht="12.75" customHeight="1">
      <c r="A40" s="15">
        <f>IF('СПИСОК КЛАССА'!I36=4,1,0)</f>
        <v>0</v>
      </c>
      <c r="B40" s="123">
        <v>25</v>
      </c>
      <c r="C40" s="124">
        <f>IF(NOT(ISBLANK('СПИСОК КЛАССА'!B36)),'СПИСОК КЛАССА'!B36,"")</f>
        <v>25</v>
      </c>
      <c r="D40" s="124">
        <f>IF(NOT(ISBLANK('СПИСОК КЛАССА'!C36)),IF($A40=1,'СПИСОК КЛАССА'!C36,"УЧЕНИК НЕ ВЫПОЛНЯЛ РАБОТУ"),"")</f>
      </c>
      <c r="E40" s="124">
        <v>4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53">
        <f t="shared" si="4"/>
      </c>
      <c r="AA40" s="154">
        <f t="shared" si="3"/>
      </c>
    </row>
    <row r="41" spans="1:27" ht="12.75" customHeight="1">
      <c r="A41" s="15">
        <f>IF('СПИСОК КЛАССА'!I37=4,1,0)</f>
        <v>0</v>
      </c>
      <c r="B41" s="123">
        <v>26</v>
      </c>
      <c r="C41" s="124">
        <f>IF(NOT(ISBLANK('СПИСОК КЛАССА'!B37)),'СПИСОК КЛАССА'!B37,"")</f>
        <v>26</v>
      </c>
      <c r="D41" s="124">
        <f>IF(NOT(ISBLANK('СПИСОК КЛАССА'!C37)),IF($A41=1,'СПИСОК КЛАССА'!C37,"УЧЕНИК НЕ ВЫПОЛНЯЛ РАБОТУ"),"")</f>
      </c>
      <c r="E41" s="124">
        <v>4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53">
        <f t="shared" si="4"/>
      </c>
      <c r="AA41" s="154">
        <f t="shared" si="3"/>
      </c>
    </row>
    <row r="42" spans="1:27" ht="12.75" customHeight="1">
      <c r="A42" s="15">
        <f>IF('СПИСОК КЛАССА'!I38=4,1,0)</f>
        <v>0</v>
      </c>
      <c r="B42" s="123">
        <v>27</v>
      </c>
      <c r="C42" s="124">
        <f>IF(NOT(ISBLANK('СПИСОК КЛАССА'!B38)),'СПИСОК КЛАССА'!B38,"")</f>
        <v>27</v>
      </c>
      <c r="D42" s="124">
        <f>IF(NOT(ISBLANK('СПИСОК КЛАССА'!C38)),IF($A42=1,'СПИСОК КЛАССА'!C38,"УЧЕНИК НЕ ВЫПОЛНЯЛ РАБОТУ"),"")</f>
      </c>
      <c r="E42" s="124">
        <v>4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53">
        <f t="shared" si="4"/>
      </c>
      <c r="AA42" s="154">
        <f t="shared" si="3"/>
      </c>
    </row>
    <row r="43" spans="1:27" ht="12.75" customHeight="1">
      <c r="A43" s="15">
        <f>IF('СПИСОК КЛАССА'!I39=4,1,0)</f>
        <v>0</v>
      </c>
      <c r="B43" s="123">
        <v>28</v>
      </c>
      <c r="C43" s="124">
        <f>IF(NOT(ISBLANK('СПИСОК КЛАССА'!B39)),'СПИСОК КЛАССА'!B39,"")</f>
        <v>28</v>
      </c>
      <c r="D43" s="124">
        <f>IF(NOT(ISBLANK('СПИСОК КЛАССА'!C39)),IF($A43=1,'СПИСОК КЛАССА'!C39,"УЧЕНИК НЕ ВЫПОЛНЯЛ РАБОТУ"),"")</f>
      </c>
      <c r="E43" s="124">
        <v>4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53">
        <f t="shared" si="4"/>
      </c>
      <c r="AA43" s="154">
        <f t="shared" si="3"/>
      </c>
    </row>
    <row r="44" spans="1:27" ht="12.75" customHeight="1">
      <c r="A44" s="15">
        <f>IF('СПИСОК КЛАССА'!I40=4,1,0)</f>
        <v>0</v>
      </c>
      <c r="B44" s="123">
        <v>29</v>
      </c>
      <c r="C44" s="124">
        <f>IF(NOT(ISBLANK('СПИСОК КЛАССА'!B40)),'СПИСОК КЛАССА'!B40,"")</f>
      </c>
      <c r="D44" s="124">
        <f>IF(NOT(ISBLANK('СПИСОК КЛАССА'!C40)),IF($A44=1,'СПИСОК КЛАССА'!C40,"УЧЕНИК НЕ ВЫПОЛНЯЛ РАБОТУ"),"")</f>
      </c>
      <c r="E44" s="124">
        <v>4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53">
        <f t="shared" si="4"/>
      </c>
      <c r="AA44" s="154">
        <f t="shared" si="3"/>
      </c>
    </row>
    <row r="45" spans="1:27" ht="12.75" customHeight="1">
      <c r="A45" s="15">
        <f>IF('СПИСОК КЛАССА'!I41=4,1,0)</f>
        <v>0</v>
      </c>
      <c r="B45" s="123">
        <v>30</v>
      </c>
      <c r="C45" s="124">
        <f>IF(NOT(ISBLANK('СПИСОК КЛАССА'!B41)),'СПИСОК КЛАССА'!B41,"")</f>
      </c>
      <c r="D45" s="124">
        <f>IF(NOT(ISBLANK('СПИСОК КЛАССА'!C41)),IF($A45=1,'СПИСОК КЛАССА'!C41,"УЧЕНИК НЕ ВЫПОЛНЯЛ РАБОТУ"),"")</f>
      </c>
      <c r="E45" s="124">
        <v>4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53">
        <f t="shared" si="4"/>
      </c>
      <c r="AA45" s="154">
        <f t="shared" si="3"/>
      </c>
    </row>
    <row r="46" spans="1:27" ht="12.75" customHeight="1">
      <c r="A46" s="15">
        <f>IF('СПИСОК КЛАССА'!I42=4,1,0)</f>
        <v>0</v>
      </c>
      <c r="B46" s="123">
        <v>31</v>
      </c>
      <c r="C46" s="124">
        <f>IF(NOT(ISBLANK('СПИСОК КЛАССА'!B42)),'СПИСОК КЛАССА'!B42,"")</f>
      </c>
      <c r="D46" s="124">
        <f>IF(NOT(ISBLANK('СПИСОК КЛАССА'!C42)),IF($A46=1,'СПИСОК КЛАССА'!C42,"УЧЕНИК НЕ ВЫПОЛНЯЛ РАБОТУ"),"")</f>
      </c>
      <c r="E46" s="124">
        <v>4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53">
        <f t="shared" si="4"/>
      </c>
      <c r="AA46" s="154">
        <f t="shared" si="3"/>
      </c>
    </row>
    <row r="47" spans="1:27" ht="12.75" customHeight="1">
      <c r="A47" s="15">
        <f>IF('СПИСОК КЛАССА'!I43=4,1,0)</f>
        <v>0</v>
      </c>
      <c r="B47" s="123">
        <v>32</v>
      </c>
      <c r="C47" s="124">
        <f>IF(NOT(ISBLANK('СПИСОК КЛАССА'!B43)),'СПИСОК КЛАССА'!B43,"")</f>
      </c>
      <c r="D47" s="124">
        <f>IF(NOT(ISBLANK('СПИСОК КЛАССА'!C43)),IF($A47=1,'СПИСОК КЛАССА'!C43,"УЧЕНИК НЕ ВЫПОЛНЯЛ РАБОТУ"),"")</f>
      </c>
      <c r="E47" s="124">
        <v>4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53">
        <f t="shared" si="4"/>
      </c>
      <c r="AA47" s="154">
        <f t="shared" si="3"/>
      </c>
    </row>
    <row r="48" spans="1:27" ht="12.75" customHeight="1">
      <c r="A48" s="15">
        <f>IF('СПИСОК КЛАССА'!I44=4,1,0)</f>
        <v>0</v>
      </c>
      <c r="B48" s="123">
        <v>33</v>
      </c>
      <c r="C48" s="124">
        <f>IF(NOT(ISBLANK('СПИСОК КЛАССА'!B44)),'СПИСОК КЛАССА'!B44,"")</f>
      </c>
      <c r="D48" s="124">
        <f>IF(NOT(ISBLANK('СПИСОК КЛАССА'!C44)),IF($A48=1,'СПИСОК КЛАССА'!C44,"УЧЕНИК НЕ ВЫПОЛНЯЛ РАБОТУ"),"")</f>
      </c>
      <c r="E48" s="124">
        <v>4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3">
        <f t="shared" si="4"/>
      </c>
      <c r="AA48" s="154">
        <f t="shared" si="3"/>
      </c>
    </row>
    <row r="49" spans="1:27" ht="12.75" customHeight="1">
      <c r="A49" s="15">
        <f>IF('СПИСОК КЛАССА'!I45=4,1,0)</f>
        <v>0</v>
      </c>
      <c r="B49" s="123">
        <v>34</v>
      </c>
      <c r="C49" s="124">
        <f>IF(NOT(ISBLANK('СПИСОК КЛАССА'!B45)),'СПИСОК КЛАССА'!B45,"")</f>
      </c>
      <c r="D49" s="124">
        <f>IF(NOT(ISBLANK('СПИСОК КЛАССА'!C45)),IF($A49=1,'СПИСОК КЛАССА'!C45,"УЧЕНИК НЕ ВЫПОЛНЯЛ РАБОТУ"),"")</f>
      </c>
      <c r="E49" s="124">
        <v>4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53">
        <f t="shared" si="4"/>
      </c>
      <c r="AA49" s="154">
        <f t="shared" si="3"/>
      </c>
    </row>
    <row r="50" spans="1:27" ht="12.75" customHeight="1">
      <c r="A50" s="15">
        <f>IF('СПИСОК КЛАССА'!I46=4,1,0)</f>
        <v>0</v>
      </c>
      <c r="B50" s="123">
        <v>35</v>
      </c>
      <c r="C50" s="124">
        <f>IF(NOT(ISBLANK('СПИСОК КЛАССА'!B46)),'СПИСОК КЛАССА'!B46,"")</f>
      </c>
      <c r="D50" s="124">
        <f>IF(NOT(ISBLANK('СПИСОК КЛАССА'!C46)),IF($A50=1,'СПИСОК КЛАССА'!C46,"УЧЕНИК НЕ ВЫПОЛНЯЛ РАБОТУ"),"")</f>
      </c>
      <c r="E50" s="124">
        <v>4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53">
        <f t="shared" si="4"/>
      </c>
      <c r="AA50" s="154">
        <f t="shared" si="3"/>
      </c>
    </row>
    <row r="51" spans="1:27" ht="12.75" customHeight="1">
      <c r="A51" s="15">
        <f>IF('СПИСОК КЛАССА'!I47=4,1,0)</f>
        <v>0</v>
      </c>
      <c r="B51" s="123">
        <v>36</v>
      </c>
      <c r="C51" s="124">
        <f>IF(NOT(ISBLANK('СПИСОК КЛАССА'!B47)),'СПИСОК КЛАССА'!B47,"")</f>
      </c>
      <c r="D51" s="124">
        <f>IF(NOT(ISBLANK('СПИСОК КЛАССА'!C47)),IF($A51=1,'СПИСОК КЛАССА'!C47,"УЧЕНИК НЕ ВЫПОЛНЯЛ РАБОТУ"),"")</f>
      </c>
      <c r="E51" s="124">
        <v>4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53">
        <f t="shared" si="4"/>
      </c>
      <c r="AA51" s="154">
        <f t="shared" si="3"/>
      </c>
    </row>
    <row r="52" spans="1:27" ht="12.75" customHeight="1">
      <c r="A52" s="15">
        <f>IF('СПИСОК КЛАССА'!I48=4,1,0)</f>
        <v>0</v>
      </c>
      <c r="B52" s="123">
        <v>37</v>
      </c>
      <c r="C52" s="124">
        <f>IF(NOT(ISBLANK('СПИСОК КЛАССА'!B48)),'СПИСОК КЛАССА'!B48,"")</f>
      </c>
      <c r="D52" s="124">
        <f>IF(NOT(ISBLANK('СПИСОК КЛАССА'!C48)),IF($A52=1,'СПИСОК КЛАССА'!C48,"УЧЕНИК НЕ ВЫПОЛНЯЛ РАБОТУ"),"")</f>
      </c>
      <c r="E52" s="124">
        <v>4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53">
        <f t="shared" si="4"/>
      </c>
      <c r="AA52" s="154">
        <f t="shared" si="3"/>
      </c>
    </row>
    <row r="53" spans="1:27" ht="12.75" customHeight="1">
      <c r="A53" s="15">
        <f>IF('СПИСОК КЛАССА'!I49=4,1,0)</f>
        <v>0</v>
      </c>
      <c r="B53" s="123">
        <v>38</v>
      </c>
      <c r="C53" s="124">
        <f>IF(NOT(ISBLANK('СПИСОК КЛАССА'!B49)),'СПИСОК КЛАССА'!B49,"")</f>
      </c>
      <c r="D53" s="124">
        <f>IF(NOT(ISBLANK('СПИСОК КЛАССА'!C49)),IF($A53=1,'СПИСОК КЛАССА'!C49,"УЧЕНИК НЕ ВЫПОЛНЯЛ РАБОТУ"),"")</f>
      </c>
      <c r="E53" s="124">
        <v>4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53">
        <f t="shared" si="4"/>
      </c>
      <c r="AA53" s="154">
        <f t="shared" si="3"/>
      </c>
    </row>
    <row r="54" spans="1:27" ht="12.75" customHeight="1">
      <c r="A54" s="15">
        <f>IF('СПИСОК КЛАССА'!I50=4,1,0)</f>
        <v>0</v>
      </c>
      <c r="B54" s="123">
        <v>39</v>
      </c>
      <c r="C54" s="124">
        <f>IF(NOT(ISBLANK('СПИСОК КЛАССА'!B50)),'СПИСОК КЛАССА'!B50,"")</f>
      </c>
      <c r="D54" s="124">
        <f>IF(NOT(ISBLANK('СПИСОК КЛАССА'!C50)),IF($A54=1,'СПИСОК КЛАССА'!C50,"УЧЕНИК НЕ ВЫПОЛНЯЛ РАБОТУ"),"")</f>
      </c>
      <c r="E54" s="124">
        <v>4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53">
        <f t="shared" si="4"/>
      </c>
      <c r="AA54" s="154">
        <f t="shared" si="3"/>
      </c>
    </row>
    <row r="55" spans="1:27" ht="12.75" customHeight="1">
      <c r="A55" s="15">
        <f>IF('СПИСОК КЛАССА'!I51=4,1,0)</f>
        <v>0</v>
      </c>
      <c r="B55" s="123">
        <v>40</v>
      </c>
      <c r="C55" s="124">
        <f>IF(NOT(ISBLANK('СПИСОК КЛАССА'!B51)),'СПИСОК КЛАССА'!B51,"")</f>
      </c>
      <c r="D55" s="124">
        <f>IF(NOT(ISBLANK('СПИСОК КЛАССА'!C51)),IF($A55=1,'СПИСОК КЛАССА'!C51,"УЧЕНИК НЕ ВЫПОЛНЯЛ РАБОТУ"),"")</f>
      </c>
      <c r="E55" s="124">
        <v>4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53">
        <f t="shared" si="4"/>
      </c>
      <c r="AA55" s="154">
        <f t="shared" si="3"/>
      </c>
    </row>
    <row r="56" spans="1:4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</sheetData>
  <sheetProtection password="C455" sheet="1" objects="1" scenarios="1" selectLockedCells="1"/>
  <protectedRanges>
    <protectedRange sqref="AA6 F16:Y55" name="Диапазон1"/>
  </protectedRanges>
  <mergeCells count="16">
    <mergeCell ref="B9:B11"/>
    <mergeCell ref="C9:C11"/>
    <mergeCell ref="V2:W2"/>
    <mergeCell ref="B8:AA8"/>
    <mergeCell ref="F9:Y10"/>
    <mergeCell ref="K2:L2"/>
    <mergeCell ref="G2:H2"/>
    <mergeCell ref="G4:X4"/>
    <mergeCell ref="N6:R6"/>
    <mergeCell ref="P2:Q2"/>
    <mergeCell ref="AA9:AA11"/>
    <mergeCell ref="Z9:Z11"/>
    <mergeCell ref="N2:O2"/>
    <mergeCell ref="D2:F2"/>
    <mergeCell ref="D9:D11"/>
    <mergeCell ref="I2:J2"/>
  </mergeCells>
  <conditionalFormatting sqref="F16:Y55">
    <cfRule type="expression" priority="2" dxfId="4" stopIfTrue="1">
      <formula>AND(OR($C16&lt;&gt;"",$D16&lt;&gt;""),$A16=1,ISBLANK(F16))</formula>
    </cfRule>
  </conditionalFormatting>
  <conditionalFormatting sqref="AA6">
    <cfRule type="cellIs" priority="1" dxfId="4" operator="equal" stopIfTrue="1">
      <formula>"НЕТ"</formula>
    </cfRule>
  </conditionalFormatting>
  <dataValidations count="21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A6">
      <formula1>"ДА,НЕТ"</formula1>
    </dataValidation>
    <dataValidation type="list" allowBlank="1" showDropDown="1" showInputMessage="1" showErrorMessage="1" promptTitle="4. Балл за выполнение задания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 и 1.&#10;Если ученик не дал ответа, введите N." sqref="H16:H55">
      <formula1>"0,1,N"</formula1>
    </dataValidation>
    <dataValidation type="list" allowBlank="1" showDropDown="1" showInputMessage="1" showErrorMessage="1" promptTitle="8. Балл за выполнение задания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1. Балл за выполнение задания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6. Балл за выполнение задания" prompt="Возможные значения: 0 и 1.&#10;Если ученик не дал ответа, введите N." sqref="U16:U55">
      <formula1>"0,1,N"</formula1>
    </dataValidation>
    <dataValidation type="list" allowBlank="1" showDropDown="1" showInputMessage="1" showErrorMessage="1" promptTitle="5. Балл за выполнение задания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2. Балл за выполнение задания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1. Балл за выполнение задания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10. Балл за выполнение задания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6. Балл за выполнение задания" prompt="Возможные значения: 0 и 1.&#10;Если ученик не дал ответа, введите N." sqref="K16:K55">
      <formula1>"0,1,N"</formula1>
    </dataValidation>
    <dataValidation type="list" allowBlank="1" showDropDown="1" showInputMessage="1" showErrorMessage="1" promptTitle="9. Балл за выполнение задания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2. Балл за выполнение задания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, 1 и 2.&#10;Если ученик не дал ответа, введите N." sqref="L16:L55">
      <formula1>"0,1,2,N"</formula1>
    </dataValidation>
    <dataValidation type="list" allowBlank="1" showDropDown="1" showInputMessage="1" showErrorMessage="1" promptTitle="15. Балл за выполнение задания" prompt="Возможные значения: 0, 1 и 2.&#10;Если ученик не дал ответа, введите N." sqref="T16:T55">
      <formula1>"0,1,2,N"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V16:V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W16:W55">
      <formula1>"0,1,N"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X16:X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Y16:Y55">
      <formula1>"0,1,2,N"</formula1>
    </dataValidation>
  </dataValidations>
  <printOptions/>
  <pageMargins left="0.17" right="0.19" top="0.41208333333333336" bottom="0.17" header="0.17" footer="0.5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  <ignoredErrors>
    <ignoredError sqref="Z16:Z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view="pageLayout" zoomScaleNormal="85" workbookViewId="0" topLeftCell="A1">
      <selection activeCell="B44" sqref="B44:F44"/>
    </sheetView>
  </sheetViews>
  <sheetFormatPr defaultColWidth="9.00390625" defaultRowHeight="12.75"/>
  <cols>
    <col min="1" max="1" width="28.875" style="38" customWidth="1"/>
    <col min="2" max="2" width="13.25390625" style="0" customWidth="1"/>
    <col min="3" max="3" width="10.875" style="0" customWidth="1"/>
    <col min="5" max="5" width="12.25390625" style="0" customWidth="1"/>
    <col min="7" max="7" width="12.00390625" style="0" customWidth="1"/>
    <col min="8" max="8" width="19.625" style="0" customWidth="1"/>
    <col min="10" max="10" width="23.625" style="0" customWidth="1"/>
    <col min="12" max="12" width="13.375" style="0" customWidth="1"/>
    <col min="18" max="18" width="12.375" style="0" customWidth="1"/>
    <col min="19" max="19" width="58.125" style="0" customWidth="1"/>
    <col min="20" max="20" width="44.625" style="0" customWidth="1"/>
    <col min="21" max="21" width="31.25390625" style="0" customWidth="1"/>
    <col min="22" max="22" width="27.875" style="0" customWidth="1"/>
    <col min="23" max="23" width="37.75390625" style="0" customWidth="1"/>
  </cols>
  <sheetData>
    <row r="1" spans="1:8" ht="16.5" thickBot="1">
      <c r="A1" s="18"/>
      <c r="B1" s="20">
        <f>IF(NOT(ISBLANK('СПИСОК КЛАССА'!E1)),'СПИСОК КЛАССА'!E1,"")</f>
      </c>
      <c r="C1" s="252" t="s">
        <v>0</v>
      </c>
      <c r="D1" s="253"/>
      <c r="E1" s="19" t="str">
        <f>IF(NOT(ISBLANK('СПИСОК КЛАССА'!G1)),'СПИСОК КЛАССА'!G1,"")</f>
        <v>138074</v>
      </c>
      <c r="F1" s="252" t="s">
        <v>1</v>
      </c>
      <c r="G1" s="253"/>
      <c r="H1" s="19" t="str">
        <f>IF(NOT(ISBLANK('СПИСОК КЛАССА'!I1)),'СПИСОК КЛАССА'!I1,"")</f>
        <v>0405</v>
      </c>
    </row>
    <row r="2" spans="1:8" ht="12.75">
      <c r="A2" s="22"/>
      <c r="B2" s="21"/>
      <c r="C2" s="21"/>
      <c r="D2" s="21"/>
      <c r="E2" s="21"/>
      <c r="F2" s="21"/>
      <c r="G2" s="21"/>
      <c r="H2" s="21"/>
    </row>
    <row r="3" spans="1:8" ht="13.5" thickBot="1">
      <c r="A3" s="22"/>
      <c r="B3" s="21"/>
      <c r="C3" s="21"/>
      <c r="D3" s="21"/>
      <c r="E3" s="21"/>
      <c r="F3" s="21"/>
      <c r="G3" s="21"/>
      <c r="H3" s="21"/>
    </row>
    <row r="4" spans="1:8" ht="16.5" thickBot="1">
      <c r="A4" s="254" t="s">
        <v>94</v>
      </c>
      <c r="B4" s="255"/>
      <c r="C4" s="255"/>
      <c r="D4" s="255"/>
      <c r="E4" s="255"/>
      <c r="F4" s="255"/>
      <c r="G4" s="255"/>
      <c r="H4" s="256"/>
    </row>
    <row r="5" spans="1:8" ht="6" customHeight="1" thickBot="1">
      <c r="A5" s="23"/>
      <c r="B5" s="24"/>
      <c r="C5" s="25"/>
      <c r="D5" s="25"/>
      <c r="E5" s="25"/>
      <c r="F5" s="25"/>
      <c r="G5" s="25"/>
      <c r="H5" s="26"/>
    </row>
    <row r="6" spans="1:8" ht="12" customHeight="1" thickBot="1">
      <c r="A6" s="23" t="s">
        <v>48</v>
      </c>
      <c r="C6" s="234" t="s">
        <v>298</v>
      </c>
      <c r="D6" s="235"/>
      <c r="E6" s="235"/>
      <c r="F6" s="235"/>
      <c r="G6" s="236"/>
      <c r="H6" s="26"/>
    </row>
    <row r="7" spans="1:8" ht="6" customHeight="1">
      <c r="A7" s="23"/>
      <c r="B7" s="24"/>
      <c r="C7" s="25"/>
      <c r="D7" s="25"/>
      <c r="E7" s="25"/>
      <c r="F7" s="25"/>
      <c r="G7" s="25"/>
      <c r="H7" s="26"/>
    </row>
    <row r="8" spans="1:8" ht="6" customHeight="1">
      <c r="A8" s="27"/>
      <c r="B8" s="28"/>
      <c r="C8" s="29"/>
      <c r="D8" s="29"/>
      <c r="E8" s="29"/>
      <c r="F8" s="29"/>
      <c r="G8" s="29"/>
      <c r="H8" s="30"/>
    </row>
    <row r="9" spans="1:8" ht="6" customHeight="1" thickBot="1">
      <c r="A9" s="23"/>
      <c r="B9" s="24"/>
      <c r="C9" s="25"/>
      <c r="D9" s="25"/>
      <c r="E9" s="25"/>
      <c r="F9" s="25"/>
      <c r="G9" s="25"/>
      <c r="H9" s="26"/>
    </row>
    <row r="10" spans="1:8" ht="12" customHeight="1" thickBot="1">
      <c r="A10" s="23" t="s">
        <v>49</v>
      </c>
      <c r="C10" s="234" t="s">
        <v>299</v>
      </c>
      <c r="D10" s="235"/>
      <c r="E10" s="235"/>
      <c r="F10" s="235"/>
      <c r="G10" s="236"/>
      <c r="H10" s="26"/>
    </row>
    <row r="11" spans="1:8" ht="6" customHeight="1">
      <c r="A11" s="23"/>
      <c r="B11" s="24"/>
      <c r="C11" s="16"/>
      <c r="D11" s="16"/>
      <c r="E11" s="16"/>
      <c r="F11" s="16"/>
      <c r="G11" s="25"/>
      <c r="H11" s="26"/>
    </row>
    <row r="12" spans="1:8" ht="6" customHeight="1">
      <c r="A12" s="27"/>
      <c r="B12" s="28"/>
      <c r="C12" s="29"/>
      <c r="D12" s="29"/>
      <c r="E12" s="29"/>
      <c r="F12" s="29"/>
      <c r="G12" s="29"/>
      <c r="H12" s="30"/>
    </row>
    <row r="13" spans="1:8" ht="6" customHeight="1" thickBot="1">
      <c r="A13" s="23"/>
      <c r="B13" s="24"/>
      <c r="C13" s="25"/>
      <c r="D13" s="25"/>
      <c r="E13" s="25"/>
      <c r="F13" s="25"/>
      <c r="G13" s="25"/>
      <c r="H13" s="26"/>
    </row>
    <row r="14" spans="1:8" ht="12" customHeight="1" thickBot="1">
      <c r="A14" s="23" t="s">
        <v>50</v>
      </c>
      <c r="C14" s="234" t="s">
        <v>300</v>
      </c>
      <c r="D14" s="235"/>
      <c r="E14" s="235"/>
      <c r="F14" s="235"/>
      <c r="G14" s="236"/>
      <c r="H14" s="26"/>
    </row>
    <row r="15" spans="1:8" ht="6.75" customHeight="1" thickBot="1">
      <c r="A15" s="23"/>
      <c r="B15" s="21"/>
      <c r="C15" s="31"/>
      <c r="D15" s="32"/>
      <c r="E15" s="32"/>
      <c r="F15" s="32"/>
      <c r="G15" s="32"/>
      <c r="H15" s="26"/>
    </row>
    <row r="16" spans="1:8" ht="36" customHeight="1" thickBot="1">
      <c r="A16" s="23"/>
      <c r="B16" s="21"/>
      <c r="C16" s="234"/>
      <c r="D16" s="235"/>
      <c r="E16" s="235"/>
      <c r="F16" s="235"/>
      <c r="G16" s="236"/>
      <c r="H16" s="26"/>
    </row>
    <row r="17" spans="1:17" ht="6" customHeight="1">
      <c r="A17" s="23"/>
      <c r="B17" s="24"/>
      <c r="C17" s="33"/>
      <c r="D17" s="25"/>
      <c r="E17" s="34"/>
      <c r="F17" s="16"/>
      <c r="G17" s="34"/>
      <c r="H17" s="35"/>
      <c r="I17" s="36"/>
      <c r="J17" s="37"/>
      <c r="K17" s="37"/>
      <c r="L17" s="37"/>
      <c r="M17" s="37"/>
      <c r="N17" s="37"/>
      <c r="O17" s="37"/>
      <c r="P17" s="37"/>
      <c r="Q17" s="37"/>
    </row>
    <row r="18" spans="1:8" ht="6" customHeight="1">
      <c r="A18" s="27"/>
      <c r="B18" s="28"/>
      <c r="C18" s="29"/>
      <c r="D18" s="29"/>
      <c r="E18" s="29"/>
      <c r="F18" s="29"/>
      <c r="G18" s="29"/>
      <c r="H18" s="30"/>
    </row>
    <row r="19" spans="1:17" ht="6" customHeight="1" thickBot="1">
      <c r="A19" s="23"/>
      <c r="B19" s="24"/>
      <c r="C19" s="25"/>
      <c r="D19" s="25"/>
      <c r="E19" s="34"/>
      <c r="F19" s="16"/>
      <c r="G19" s="34"/>
      <c r="H19" s="35"/>
      <c r="I19" s="36"/>
      <c r="J19" s="37"/>
      <c r="K19" s="37"/>
      <c r="L19" s="37"/>
      <c r="M19" s="37"/>
      <c r="N19" s="37"/>
      <c r="O19" s="37"/>
      <c r="P19" s="37"/>
      <c r="Q19" s="37"/>
    </row>
    <row r="20" spans="1:9" ht="12" customHeight="1" thickBot="1">
      <c r="A20" s="23" t="s">
        <v>51</v>
      </c>
      <c r="B20" s="25"/>
      <c r="C20" s="237">
        <v>41387</v>
      </c>
      <c r="D20" s="238"/>
      <c r="E20" s="25"/>
      <c r="F20" s="25"/>
      <c r="G20" s="25"/>
      <c r="H20" s="26"/>
      <c r="I20" s="33"/>
    </row>
    <row r="21" spans="1:9" ht="6" customHeight="1">
      <c r="A21" s="23"/>
      <c r="B21" s="33"/>
      <c r="C21" s="24"/>
      <c r="D21" s="25"/>
      <c r="E21" s="25"/>
      <c r="F21" s="25"/>
      <c r="G21" s="25"/>
      <c r="H21" s="26"/>
      <c r="I21" s="33"/>
    </row>
    <row r="22" spans="1:8" ht="6" customHeight="1">
      <c r="A22" s="27"/>
      <c r="B22" s="28"/>
      <c r="C22" s="29"/>
      <c r="D22" s="29"/>
      <c r="E22" s="29"/>
      <c r="F22" s="29"/>
      <c r="G22" s="29"/>
      <c r="H22" s="30"/>
    </row>
    <row r="23" spans="1:9" ht="12" customHeight="1">
      <c r="A23" s="23" t="s">
        <v>52</v>
      </c>
      <c r="B23" s="25"/>
      <c r="C23" s="24" t="s">
        <v>53</v>
      </c>
      <c r="D23" s="25"/>
      <c r="E23" s="24" t="s">
        <v>54</v>
      </c>
      <c r="F23" s="25"/>
      <c r="G23" s="25"/>
      <c r="H23" s="26"/>
      <c r="I23" s="33"/>
    </row>
    <row r="24" spans="1:8" ht="2.25" customHeight="1" thickBot="1">
      <c r="A24" s="23"/>
      <c r="B24" s="25"/>
      <c r="C24" s="25"/>
      <c r="D24" s="25"/>
      <c r="E24" s="25"/>
      <c r="F24" s="25"/>
      <c r="G24" s="25"/>
      <c r="H24" s="26"/>
    </row>
    <row r="25" spans="2:8" ht="12" customHeight="1" thickBot="1">
      <c r="B25" s="39" t="s">
        <v>55</v>
      </c>
      <c r="C25" s="40">
        <v>0.3923611111111111</v>
      </c>
      <c r="D25" s="25"/>
      <c r="E25" s="40">
        <v>0.3958333333333333</v>
      </c>
      <c r="F25" s="25"/>
      <c r="G25" s="25"/>
      <c r="H25" s="26"/>
    </row>
    <row r="26" spans="1:8" ht="6" customHeight="1" thickBot="1">
      <c r="A26" s="41"/>
      <c r="B26" s="41"/>
      <c r="C26" s="25"/>
      <c r="D26" s="25"/>
      <c r="E26" s="25"/>
      <c r="F26" s="25"/>
      <c r="G26" s="25"/>
      <c r="H26" s="26"/>
    </row>
    <row r="27" spans="2:8" ht="12" customHeight="1" thickBot="1">
      <c r="B27" s="39" t="s">
        <v>56</v>
      </c>
      <c r="C27" s="40">
        <v>0.3958333333333333</v>
      </c>
      <c r="D27" s="25"/>
      <c r="E27" s="40">
        <v>0.4236111111111111</v>
      </c>
      <c r="F27" s="25"/>
      <c r="G27" s="25"/>
      <c r="H27" s="26"/>
    </row>
    <row r="28" spans="1:8" ht="6" customHeight="1">
      <c r="A28" s="23"/>
      <c r="B28" s="24"/>
      <c r="C28" s="25"/>
      <c r="D28" s="25"/>
      <c r="E28" s="25"/>
      <c r="F28" s="25"/>
      <c r="G28" s="25"/>
      <c r="H28" s="26"/>
    </row>
    <row r="29" spans="1:8" ht="6" customHeight="1">
      <c r="A29" s="27"/>
      <c r="B29" s="28"/>
      <c r="C29" s="29"/>
      <c r="D29" s="29"/>
      <c r="E29" s="29"/>
      <c r="F29" s="29"/>
      <c r="G29" s="29"/>
      <c r="H29" s="30"/>
    </row>
    <row r="30" spans="1:8" ht="26.25" customHeight="1">
      <c r="A30" s="239" t="s">
        <v>57</v>
      </c>
      <c r="B30" s="247"/>
      <c r="C30" s="247"/>
      <c r="D30" s="247"/>
      <c r="E30" s="247"/>
      <c r="F30" s="247"/>
      <c r="G30" s="247"/>
      <c r="H30" s="248"/>
    </row>
    <row r="31" spans="1:8" ht="7.5" customHeight="1" thickBot="1">
      <c r="A31" s="42"/>
      <c r="B31" s="43"/>
      <c r="C31" s="43"/>
      <c r="D31" s="43"/>
      <c r="E31" s="43"/>
      <c r="F31" s="43"/>
      <c r="G31" s="43"/>
      <c r="H31" s="35"/>
    </row>
    <row r="32" spans="1:8" ht="12" customHeight="1" thickBot="1">
      <c r="A32" s="23"/>
      <c r="B32" s="43"/>
      <c r="C32" s="44" t="s">
        <v>96</v>
      </c>
      <c r="E32" s="43"/>
      <c r="F32" s="43"/>
      <c r="G32" s="25"/>
      <c r="H32" s="26"/>
    </row>
    <row r="33" spans="1:8" ht="12" customHeight="1" thickBot="1">
      <c r="A33" s="23"/>
      <c r="B33" s="43"/>
      <c r="C33" s="43"/>
      <c r="D33" s="43"/>
      <c r="E33" s="43"/>
      <c r="F33" s="43"/>
      <c r="G33" s="25"/>
      <c r="H33" s="26"/>
    </row>
    <row r="34" spans="1:8" ht="71.25" customHeight="1" thickBot="1">
      <c r="A34" s="23"/>
      <c r="B34" s="45" t="s">
        <v>58</v>
      </c>
      <c r="C34" s="249"/>
      <c r="D34" s="250"/>
      <c r="E34" s="250"/>
      <c r="F34" s="250"/>
      <c r="G34" s="251"/>
      <c r="H34" s="26"/>
    </row>
    <row r="35" spans="1:8" ht="6" customHeight="1">
      <c r="A35" s="23"/>
      <c r="B35" s="24"/>
      <c r="C35" s="25"/>
      <c r="D35" s="25"/>
      <c r="E35" s="25"/>
      <c r="F35" s="25"/>
      <c r="G35" s="25"/>
      <c r="H35" s="26"/>
    </row>
    <row r="36" spans="1:8" ht="6" customHeight="1">
      <c r="A36" s="27"/>
      <c r="B36" s="28"/>
      <c r="C36" s="29"/>
      <c r="D36" s="29"/>
      <c r="E36" s="29"/>
      <c r="F36" s="29"/>
      <c r="G36" s="29"/>
      <c r="H36" s="30"/>
    </row>
    <row r="37" spans="1:8" ht="13.5" customHeight="1">
      <c r="A37" s="239" t="s">
        <v>59</v>
      </c>
      <c r="B37" s="240"/>
      <c r="C37" s="240"/>
      <c r="D37" s="240"/>
      <c r="E37" s="240"/>
      <c r="F37" s="240"/>
      <c r="G37" s="240"/>
      <c r="H37" s="241"/>
    </row>
    <row r="38" spans="1:8" ht="8.25" customHeight="1" thickBot="1">
      <c r="A38" s="42"/>
      <c r="B38" s="43"/>
      <c r="C38" s="43"/>
      <c r="D38" s="43"/>
      <c r="E38" s="43"/>
      <c r="F38" s="43"/>
      <c r="G38" s="43"/>
      <c r="H38" s="35"/>
    </row>
    <row r="39" spans="1:8" ht="57" customHeight="1" thickBot="1">
      <c r="A39" s="23"/>
      <c r="B39" s="242" t="s">
        <v>301</v>
      </c>
      <c r="C39" s="243"/>
      <c r="D39" s="243"/>
      <c r="E39" s="243"/>
      <c r="F39" s="244"/>
      <c r="G39" s="25"/>
      <c r="H39" s="26"/>
    </row>
    <row r="40" spans="1:8" ht="6" customHeight="1">
      <c r="A40" s="23"/>
      <c r="B40" s="24"/>
      <c r="C40" s="25"/>
      <c r="D40" s="25"/>
      <c r="E40" s="25"/>
      <c r="F40" s="25"/>
      <c r="G40" s="25"/>
      <c r="H40" s="26"/>
    </row>
    <row r="41" spans="1:8" ht="6" customHeight="1">
      <c r="A41" s="27"/>
      <c r="B41" s="28"/>
      <c r="C41" s="29"/>
      <c r="D41" s="29"/>
      <c r="E41" s="29"/>
      <c r="F41" s="29"/>
      <c r="G41" s="29"/>
      <c r="H41" s="30"/>
    </row>
    <row r="42" spans="1:8" ht="13.5" customHeight="1">
      <c r="A42" s="239" t="s">
        <v>60</v>
      </c>
      <c r="B42" s="240"/>
      <c r="C42" s="240"/>
      <c r="D42" s="240"/>
      <c r="E42" s="240"/>
      <c r="F42" s="240"/>
      <c r="G42" s="240"/>
      <c r="H42" s="241"/>
    </row>
    <row r="43" spans="1:8" ht="8.25" customHeight="1" thickBot="1">
      <c r="A43" s="42"/>
      <c r="B43" s="43"/>
      <c r="C43" s="43"/>
      <c r="D43" s="43"/>
      <c r="E43" s="43"/>
      <c r="F43" s="43"/>
      <c r="G43" s="43"/>
      <c r="H43" s="35"/>
    </row>
    <row r="44" spans="1:8" ht="134.25" customHeight="1" thickBot="1">
      <c r="A44" s="23"/>
      <c r="B44" s="242" t="s">
        <v>302</v>
      </c>
      <c r="C44" s="243"/>
      <c r="D44" s="243"/>
      <c r="E44" s="243"/>
      <c r="F44" s="244"/>
      <c r="G44" s="25"/>
      <c r="H44" s="26"/>
    </row>
    <row r="45" spans="1:8" ht="6" customHeight="1">
      <c r="A45" s="23"/>
      <c r="B45" s="24"/>
      <c r="C45" s="25"/>
      <c r="D45" s="25"/>
      <c r="E45" s="25"/>
      <c r="F45" s="25"/>
      <c r="G45" s="25"/>
      <c r="H45" s="26"/>
    </row>
    <row r="46" spans="1:8" ht="6" customHeight="1" thickBot="1">
      <c r="A46" s="27"/>
      <c r="B46" s="28"/>
      <c r="C46" s="29"/>
      <c r="D46" s="29"/>
      <c r="E46" s="29"/>
      <c r="F46" s="29"/>
      <c r="G46" s="29"/>
      <c r="H46" s="30"/>
    </row>
    <row r="47" spans="1:8" ht="21" customHeight="1">
      <c r="A47" s="245" t="s">
        <v>61</v>
      </c>
      <c r="B47" s="246"/>
      <c r="C47" s="246"/>
      <c r="D47" s="246"/>
      <c r="E47" s="246"/>
      <c r="F47" s="246"/>
      <c r="G47" s="246"/>
      <c r="H47" s="246"/>
    </row>
    <row r="48" spans="1:8" ht="12.75">
      <c r="A48" s="22"/>
      <c r="B48" s="21"/>
      <c r="C48" s="21"/>
      <c r="D48" s="21"/>
      <c r="E48" s="21"/>
      <c r="F48" s="21"/>
      <c r="G48" s="21"/>
      <c r="H48" s="21"/>
    </row>
    <row r="49" spans="1:8" ht="12.75">
      <c r="A49" s="22"/>
      <c r="B49" s="21"/>
      <c r="C49" s="21"/>
      <c r="D49" s="21"/>
      <c r="E49" s="21"/>
      <c r="F49" s="21"/>
      <c r="G49" s="21"/>
      <c r="H49" s="21"/>
    </row>
    <row r="50" spans="1:8" ht="12.75">
      <c r="A50" s="22"/>
      <c r="B50" s="21"/>
      <c r="C50" s="21"/>
      <c r="D50" s="21"/>
      <c r="E50" s="21"/>
      <c r="F50" s="21"/>
      <c r="G50" s="21"/>
      <c r="H50" s="21"/>
    </row>
    <row r="51" spans="1:8" ht="12.75">
      <c r="A51" s="22"/>
      <c r="B51" s="21"/>
      <c r="C51" s="21"/>
      <c r="D51" s="21"/>
      <c r="E51" s="21"/>
      <c r="F51" s="21"/>
      <c r="G51" s="21"/>
      <c r="H51" s="21"/>
    </row>
    <row r="52" spans="1:8" ht="12.75">
      <c r="A52" s="22"/>
      <c r="B52" s="21"/>
      <c r="C52" s="21"/>
      <c r="D52" s="21"/>
      <c r="E52" s="21"/>
      <c r="F52" s="21"/>
      <c r="G52" s="21"/>
      <c r="H52" s="21"/>
    </row>
    <row r="53" spans="1:8" ht="12.75" customHeight="1">
      <c r="A53" s="22"/>
      <c r="B53" s="21"/>
      <c r="C53" s="21"/>
      <c r="D53" s="21"/>
      <c r="E53" s="21"/>
      <c r="F53" s="21"/>
      <c r="G53" s="21"/>
      <c r="H53" s="21"/>
    </row>
    <row r="54" spans="1:8" ht="12.75">
      <c r="A54" s="22"/>
      <c r="B54" s="21"/>
      <c r="C54" s="21"/>
      <c r="D54" s="21"/>
      <c r="E54" s="21"/>
      <c r="F54" s="21"/>
      <c r="G54" s="21"/>
      <c r="H54" s="21"/>
    </row>
    <row r="55" spans="1:8" ht="12.75">
      <c r="A55" s="22"/>
      <c r="B55" s="21"/>
      <c r="C55" s="21"/>
      <c r="D55" s="21"/>
      <c r="E55" s="21"/>
      <c r="F55" s="21"/>
      <c r="G55" s="21"/>
      <c r="H55" s="21"/>
    </row>
    <row r="56" spans="1:8" ht="12.75">
      <c r="A56" s="22"/>
      <c r="B56" s="21"/>
      <c r="C56" s="21"/>
      <c r="D56" s="21"/>
      <c r="E56" s="21"/>
      <c r="F56" s="21"/>
      <c r="G56" s="21"/>
      <c r="H56" s="21"/>
    </row>
    <row r="57" spans="1:8" ht="12.75">
      <c r="A57" s="22"/>
      <c r="B57" s="21"/>
      <c r="C57" s="21"/>
      <c r="D57" s="21"/>
      <c r="E57" s="21"/>
      <c r="F57" s="21"/>
      <c r="G57" s="21"/>
      <c r="H57" s="21"/>
    </row>
    <row r="58" spans="1:8" ht="12.75">
      <c r="A58" s="22"/>
      <c r="B58" s="21"/>
      <c r="C58" s="21"/>
      <c r="D58" s="21"/>
      <c r="E58" s="21"/>
      <c r="F58" s="21"/>
      <c r="G58" s="21"/>
      <c r="H58" s="21"/>
    </row>
    <row r="59" spans="1:8" ht="12.75">
      <c r="A59" s="22"/>
      <c r="B59" s="21"/>
      <c r="C59" s="21"/>
      <c r="D59" s="21"/>
      <c r="E59" s="21"/>
      <c r="F59" s="21"/>
      <c r="G59" s="21"/>
      <c r="H59" s="21"/>
    </row>
    <row r="60" spans="1:8" ht="12.75" hidden="1">
      <c r="A60" s="22" t="s">
        <v>62</v>
      </c>
      <c r="B60" s="21"/>
      <c r="C60" s="21"/>
      <c r="D60" s="21"/>
      <c r="E60" s="21"/>
      <c r="F60" s="21"/>
      <c r="G60" s="21"/>
      <c r="H60" s="21"/>
    </row>
    <row r="61" spans="1:8" ht="12.75" hidden="1">
      <c r="A61" s="22" t="s">
        <v>63</v>
      </c>
      <c r="B61" s="21"/>
      <c r="C61" s="21"/>
      <c r="D61" s="21"/>
      <c r="E61" s="21"/>
      <c r="F61" s="21"/>
      <c r="G61" s="21"/>
      <c r="H61" s="21"/>
    </row>
    <row r="62" spans="1:8" ht="12.75" hidden="1">
      <c r="A62" s="22" t="s">
        <v>64</v>
      </c>
      <c r="B62" s="21"/>
      <c r="C62" s="21"/>
      <c r="D62" s="21"/>
      <c r="E62" s="21"/>
      <c r="F62" s="21"/>
      <c r="G62" s="21"/>
      <c r="H62" s="21"/>
    </row>
    <row r="63" spans="1:8" ht="12.75" hidden="1">
      <c r="A63" s="22" t="s">
        <v>65</v>
      </c>
      <c r="B63" s="21"/>
      <c r="C63" s="21"/>
      <c r="D63" s="21"/>
      <c r="E63" s="21"/>
      <c r="F63" s="21"/>
      <c r="G63" s="21"/>
      <c r="H63" s="21"/>
    </row>
    <row r="64" spans="1:8" ht="12.75" hidden="1">
      <c r="A64" s="22" t="s">
        <v>66</v>
      </c>
      <c r="B64" s="21"/>
      <c r="C64" s="21"/>
      <c r="D64" s="21"/>
      <c r="E64" s="21"/>
      <c r="F64" s="21"/>
      <c r="G64" s="21"/>
      <c r="H64" s="21"/>
    </row>
    <row r="65" spans="1:8" ht="12.75" hidden="1">
      <c r="A65" s="22" t="s">
        <v>67</v>
      </c>
      <c r="B65" s="21"/>
      <c r="C65" s="21"/>
      <c r="D65" s="21"/>
      <c r="E65" s="21"/>
      <c r="F65" s="21"/>
      <c r="G65" s="21"/>
      <c r="H65" s="21"/>
    </row>
    <row r="66" spans="1:8" ht="12.75" hidden="1">
      <c r="A66" s="22" t="s">
        <v>68</v>
      </c>
      <c r="B66" s="21"/>
      <c r="C66" s="21"/>
      <c r="D66" s="21"/>
      <c r="E66" s="21"/>
      <c r="F66" s="21"/>
      <c r="G66" s="21"/>
      <c r="H66" s="21"/>
    </row>
    <row r="67" spans="1:8" ht="12.75" hidden="1">
      <c r="A67" s="22" t="s">
        <v>69</v>
      </c>
      <c r="B67" s="21"/>
      <c r="C67" s="21"/>
      <c r="D67" s="21"/>
      <c r="E67" s="21"/>
      <c r="F67" s="21"/>
      <c r="G67" s="21"/>
      <c r="H67" s="21"/>
    </row>
    <row r="68" spans="1:8" ht="12.75" hidden="1">
      <c r="A68" s="22" t="s">
        <v>70</v>
      </c>
      <c r="B68" s="21"/>
      <c r="C68" s="21"/>
      <c r="D68" s="21"/>
      <c r="E68" s="21"/>
      <c r="F68" s="21"/>
      <c r="G68" s="21"/>
      <c r="H68" s="21"/>
    </row>
    <row r="69" spans="1:8" ht="12.75" hidden="1">
      <c r="A69" s="22" t="s">
        <v>71</v>
      </c>
      <c r="B69" s="21"/>
      <c r="C69" s="21"/>
      <c r="D69" s="21"/>
      <c r="E69" s="21"/>
      <c r="F69" s="21"/>
      <c r="G69" s="21"/>
      <c r="H69" s="21"/>
    </row>
    <row r="70" spans="1:8" ht="12.75" hidden="1">
      <c r="A70" s="22"/>
      <c r="B70" s="21"/>
      <c r="C70" s="21"/>
      <c r="D70" s="21"/>
      <c r="E70" s="21"/>
      <c r="F70" s="21"/>
      <c r="G70" s="21"/>
      <c r="H70" s="21"/>
    </row>
    <row r="71" spans="1:8" ht="12.75">
      <c r="A71" s="22"/>
      <c r="B71" s="21"/>
      <c r="C71" s="21"/>
      <c r="D71" s="21"/>
      <c r="E71" s="21"/>
      <c r="F71" s="21"/>
      <c r="G71" s="21"/>
      <c r="H71" s="21"/>
    </row>
    <row r="72" spans="1:8" ht="12.75">
      <c r="A72" s="22"/>
      <c r="B72" s="21"/>
      <c r="C72" s="21"/>
      <c r="D72" s="21"/>
      <c r="E72" s="21"/>
      <c r="F72" s="21"/>
      <c r="G72" s="21"/>
      <c r="H72" s="21"/>
    </row>
    <row r="73" spans="1:8" ht="12.75">
      <c r="A73" s="22"/>
      <c r="B73" s="21"/>
      <c r="C73" s="21"/>
      <c r="D73" s="21"/>
      <c r="E73" s="21"/>
      <c r="F73" s="21"/>
      <c r="G73" s="21"/>
      <c r="H73" s="21"/>
    </row>
    <row r="74" spans="1:8" ht="12.75">
      <c r="A74" s="22"/>
      <c r="B74" s="21"/>
      <c r="C74" s="21"/>
      <c r="D74" s="21"/>
      <c r="E74" s="21"/>
      <c r="F74" s="21"/>
      <c r="G74" s="21"/>
      <c r="H74" s="21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</sheetData>
  <sheetProtection password="C455" sheet="1" objects="1" scenarios="1" selectLockedCells="1"/>
  <protectedRanges>
    <protectedRange sqref="C6 C10 C14 C16 C20 C25 C27 E25 E27 C32 C34 B39 B44" name="Диапазон1"/>
  </protectedRanges>
  <mergeCells count="15">
    <mergeCell ref="C1:D1"/>
    <mergeCell ref="F1:G1"/>
    <mergeCell ref="A4:H4"/>
    <mergeCell ref="C6:G6"/>
    <mergeCell ref="C10:G10"/>
    <mergeCell ref="C14:G14"/>
    <mergeCell ref="C16:G16"/>
    <mergeCell ref="C20:D20"/>
    <mergeCell ref="A42:H42"/>
    <mergeCell ref="B44:F44"/>
    <mergeCell ref="A47:H47"/>
    <mergeCell ref="A30:H30"/>
    <mergeCell ref="C34:G34"/>
    <mergeCell ref="A37:H37"/>
    <mergeCell ref="B39:F39"/>
  </mergeCells>
  <conditionalFormatting sqref="C6 C10 C14 B1:C1 H1 E1:F1 E27 B39:F39 C32 C20 C25 C27 E25 B44:F44">
    <cfRule type="expression" priority="1" dxfId="4" stopIfTrue="1">
      <formula>ISBLANK(B1)</formula>
    </cfRule>
  </conditionalFormatting>
  <conditionalFormatting sqref="C16:G16">
    <cfRule type="expression" priority="2" dxfId="0" stopIfTrue="1">
      <formula>AND(ISBLANK(C16),C14="Другое. Запишите, пожалуйста:")</formula>
    </cfRule>
  </conditionalFormatting>
  <conditionalFormatting sqref="C34:G34">
    <cfRule type="expression" priority="3" dxfId="0" stopIfTrue="1">
      <formula>AND(ISBLANK(C34),C32="ДА")</formula>
    </cfRule>
  </conditionalFormatting>
  <dataValidations count="19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1">
      <formula1>3</formula1>
      <formula2>6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1.04.13)" sqref="C20:D20">
      <formula1>41365</formula1>
      <formula2>41426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">
      <formula1>ПРОТОКОЛ!#REF!</formula1>
    </dataValidation>
    <dataValidation type="list" allowBlank="1" showInputMessage="1" showErrorMessage="1" sqref="B11">
      <formula1>ПРОТОКОЛ!#REF!</formula1>
    </dataValidation>
    <dataValidation type="list" allowBlank="1" showInputMessage="1" showErrorMessage="1" sqref="B35 B45 B40">
      <formula1>ПРОТОКОЛ!#REF!</formula1>
    </dataValidation>
  </dataValidations>
  <printOptions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85" r:id="rId1"/>
  <headerFooter alignWithMargins="0">
    <oddHeader>&amp;CКГБУ "Региональный центр оценки качества образования"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Layout" workbookViewId="0" topLeftCell="A1">
      <selection activeCell="B43" sqref="B43"/>
    </sheetView>
  </sheetViews>
  <sheetFormatPr defaultColWidth="9.00390625" defaultRowHeight="12.75"/>
  <cols>
    <col min="1" max="1" width="28.875" style="38" customWidth="1"/>
    <col min="2" max="2" width="13.25390625" style="0" customWidth="1"/>
    <col min="3" max="3" width="10.875" style="0" customWidth="1"/>
    <col min="5" max="5" width="16.625" style="0" customWidth="1"/>
    <col min="7" max="7" width="12.00390625" style="0" customWidth="1"/>
    <col min="8" max="8" width="14.875" style="0" customWidth="1"/>
    <col min="10" max="10" width="23.625" style="0" customWidth="1"/>
    <col min="12" max="12" width="13.375" style="0" customWidth="1"/>
    <col min="18" max="18" width="12.375" style="0" customWidth="1"/>
    <col min="19" max="19" width="58.125" style="0" customWidth="1"/>
    <col min="20" max="20" width="44.625" style="0" customWidth="1"/>
    <col min="21" max="21" width="31.25390625" style="0" customWidth="1"/>
    <col min="22" max="22" width="27.875" style="0" customWidth="1"/>
    <col min="23" max="23" width="37.75390625" style="0" customWidth="1"/>
  </cols>
  <sheetData>
    <row r="1" spans="1:8" ht="16.5" thickBot="1">
      <c r="A1" s="18"/>
      <c r="B1" s="20"/>
      <c r="C1" s="252" t="s">
        <v>0</v>
      </c>
      <c r="D1" s="253"/>
      <c r="E1" s="19" t="str">
        <f>IF(NOT(ISBLANK('СПИСОК КЛАССА'!G1)),'СПИСОК КЛАССА'!G1,"")</f>
        <v>138074</v>
      </c>
      <c r="F1" s="252" t="s">
        <v>1</v>
      </c>
      <c r="G1" s="253"/>
      <c r="H1" s="19" t="str">
        <f>IF(NOT(ISBLANK('СПИСОК КЛАССА'!I1)),'СПИСОК КЛАССА'!I1,"")</f>
        <v>0405</v>
      </c>
    </row>
    <row r="2" spans="1:8" ht="12.75">
      <c r="A2" s="22"/>
      <c r="B2" s="21"/>
      <c r="C2" s="21"/>
      <c r="D2" s="21"/>
      <c r="E2" s="21"/>
      <c r="F2" s="21"/>
      <c r="G2" s="21"/>
      <c r="H2" s="21"/>
    </row>
    <row r="3" spans="1:8" ht="13.5" thickBot="1">
      <c r="A3" s="22"/>
      <c r="B3" s="21"/>
      <c r="C3" s="21"/>
      <c r="D3" s="21"/>
      <c r="E3" s="21"/>
      <c r="F3" s="21"/>
      <c r="G3" s="21"/>
      <c r="H3" s="21"/>
    </row>
    <row r="4" spans="1:8" ht="16.5" thickBot="1">
      <c r="A4" s="254" t="s">
        <v>82</v>
      </c>
      <c r="B4" s="255"/>
      <c r="C4" s="255"/>
      <c r="D4" s="255"/>
      <c r="E4" s="255"/>
      <c r="F4" s="255"/>
      <c r="G4" s="255"/>
      <c r="H4" s="256"/>
    </row>
    <row r="5" spans="1:8" ht="9" customHeight="1" thickBot="1">
      <c r="A5" s="23"/>
      <c r="B5" s="25"/>
      <c r="C5" s="25"/>
      <c r="D5" s="25"/>
      <c r="E5" s="25"/>
      <c r="F5" s="25"/>
      <c r="G5" s="25"/>
      <c r="H5" s="26"/>
    </row>
    <row r="6" spans="1:8" ht="16.5" thickBot="1">
      <c r="A6" s="23" t="s">
        <v>83</v>
      </c>
      <c r="B6" s="19" t="str">
        <f>IF(NOT(ISBLANK('СПИСОК КЛАССА'!I1)),'СПИСОК КЛАССА'!I1,"")</f>
        <v>0405</v>
      </c>
      <c r="C6" s="46"/>
      <c r="D6" s="33"/>
      <c r="E6" s="25"/>
      <c r="F6" s="25"/>
      <c r="G6" s="25"/>
      <c r="H6" s="26"/>
    </row>
    <row r="7" spans="1:8" ht="8.25" customHeight="1">
      <c r="A7" s="23"/>
      <c r="B7" s="47"/>
      <c r="C7" s="25"/>
      <c r="D7" s="25"/>
      <c r="E7" s="25"/>
      <c r="F7" s="25"/>
      <c r="G7" s="25"/>
      <c r="H7" s="26"/>
    </row>
    <row r="8" spans="1:8" ht="6" customHeight="1">
      <c r="A8" s="27"/>
      <c r="B8" s="28"/>
      <c r="C8" s="29"/>
      <c r="D8" s="29"/>
      <c r="E8" s="29"/>
      <c r="F8" s="29"/>
      <c r="G8" s="29"/>
      <c r="H8" s="30"/>
    </row>
    <row r="9" spans="1:8" ht="6" customHeight="1" thickBot="1">
      <c r="A9" s="23"/>
      <c r="B9" s="24"/>
      <c r="C9" s="25"/>
      <c r="D9" s="25"/>
      <c r="E9" s="25"/>
      <c r="F9" s="25"/>
      <c r="G9" s="25"/>
      <c r="H9" s="26"/>
    </row>
    <row r="10" spans="1:8" ht="13.5" thickBot="1">
      <c r="A10" s="23" t="s">
        <v>84</v>
      </c>
      <c r="B10" s="44" t="s">
        <v>76</v>
      </c>
      <c r="C10" s="25"/>
      <c r="D10" s="25"/>
      <c r="E10" s="25"/>
      <c r="F10" s="25"/>
      <c r="G10" s="25"/>
      <c r="H10" s="26"/>
    </row>
    <row r="11" spans="1:8" ht="6.75" customHeight="1">
      <c r="A11" s="23"/>
      <c r="B11" s="24"/>
      <c r="C11" s="25"/>
      <c r="D11" s="25"/>
      <c r="E11" s="25"/>
      <c r="F11" s="25"/>
      <c r="G11" s="25"/>
      <c r="H11" s="26"/>
    </row>
    <row r="12" spans="1:8" ht="6" customHeight="1">
      <c r="A12" s="27"/>
      <c r="B12" s="28"/>
      <c r="C12" s="29"/>
      <c r="D12" s="29"/>
      <c r="E12" s="29"/>
      <c r="F12" s="29"/>
      <c r="G12" s="29"/>
      <c r="H12" s="30"/>
    </row>
    <row r="13" spans="1:8" ht="6.75" customHeight="1" thickBot="1">
      <c r="A13" s="23"/>
      <c r="B13" s="24"/>
      <c r="C13" s="25"/>
      <c r="D13" s="25"/>
      <c r="E13" s="25"/>
      <c r="F13" s="25"/>
      <c r="G13" s="25"/>
      <c r="H13" s="26"/>
    </row>
    <row r="14" spans="1:8" ht="13.5" thickBot="1">
      <c r="A14" s="23" t="s">
        <v>85</v>
      </c>
      <c r="B14" s="234" t="s">
        <v>79</v>
      </c>
      <c r="C14" s="257"/>
      <c r="D14" s="257"/>
      <c r="E14" s="235"/>
      <c r="F14" s="236"/>
      <c r="G14" s="25"/>
      <c r="H14" s="26"/>
    </row>
    <row r="15" spans="1:8" ht="6.75" customHeight="1">
      <c r="A15" s="23"/>
      <c r="B15" s="24"/>
      <c r="C15" s="16"/>
      <c r="D15" s="16"/>
      <c r="E15" s="16"/>
      <c r="F15" s="16"/>
      <c r="G15" s="25"/>
      <c r="H15" s="26"/>
    </row>
    <row r="16" spans="1:8" ht="6" customHeight="1">
      <c r="A16" s="27"/>
      <c r="B16" s="28"/>
      <c r="C16" s="29"/>
      <c r="D16" s="29"/>
      <c r="E16" s="29"/>
      <c r="F16" s="29"/>
      <c r="G16" s="29"/>
      <c r="H16" s="30"/>
    </row>
    <row r="17" spans="1:8" ht="7.5" customHeight="1" thickBot="1">
      <c r="A17" s="23"/>
      <c r="B17" s="24"/>
      <c r="C17" s="25"/>
      <c r="D17" s="25"/>
      <c r="E17" s="25"/>
      <c r="F17" s="25"/>
      <c r="G17" s="25"/>
      <c r="H17" s="26"/>
    </row>
    <row r="18" spans="1:17" ht="14.25" customHeight="1" thickBot="1">
      <c r="A18" s="23" t="s">
        <v>86</v>
      </c>
      <c r="B18" s="44">
        <v>45</v>
      </c>
      <c r="C18" s="25" t="s">
        <v>87</v>
      </c>
      <c r="D18" s="25"/>
      <c r="E18" s="34"/>
      <c r="F18" s="16"/>
      <c r="G18" s="34"/>
      <c r="H18" s="35"/>
      <c r="I18" s="36"/>
      <c r="J18" s="37"/>
      <c r="K18" s="37"/>
      <c r="L18" s="37"/>
      <c r="M18" s="37"/>
      <c r="N18" s="37"/>
      <c r="O18" s="37"/>
      <c r="P18" s="37"/>
      <c r="Q18" s="37"/>
    </row>
    <row r="19" spans="1:17" ht="6.75" customHeight="1">
      <c r="A19" s="23"/>
      <c r="B19" s="24"/>
      <c r="C19" s="33"/>
      <c r="D19" s="25"/>
      <c r="E19" s="34"/>
      <c r="F19" s="16"/>
      <c r="G19" s="34"/>
      <c r="H19" s="35"/>
      <c r="I19" s="36"/>
      <c r="J19" s="37"/>
      <c r="K19" s="37"/>
      <c r="L19" s="37"/>
      <c r="M19" s="37"/>
      <c r="N19" s="37"/>
      <c r="O19" s="37"/>
      <c r="P19" s="37"/>
      <c r="Q19" s="37"/>
    </row>
    <row r="20" spans="1:8" ht="6" customHeight="1">
      <c r="A20" s="27"/>
      <c r="B20" s="28"/>
      <c r="C20" s="29"/>
      <c r="D20" s="29"/>
      <c r="E20" s="29"/>
      <c r="F20" s="29"/>
      <c r="G20" s="29"/>
      <c r="H20" s="30"/>
    </row>
    <row r="21" spans="1:8" ht="7.5" customHeight="1" thickBot="1">
      <c r="A21" s="23"/>
      <c r="B21" s="24"/>
      <c r="C21" s="25"/>
      <c r="D21" s="25"/>
      <c r="E21" s="25"/>
      <c r="F21" s="25"/>
      <c r="G21" s="25"/>
      <c r="H21" s="26"/>
    </row>
    <row r="22" spans="1:17" ht="14.25" customHeight="1" thickBot="1">
      <c r="A22" s="23" t="s">
        <v>88</v>
      </c>
      <c r="B22" s="44">
        <v>28</v>
      </c>
      <c r="C22" s="25"/>
      <c r="D22" s="25"/>
      <c r="E22" s="34"/>
      <c r="F22" s="16"/>
      <c r="G22" s="34"/>
      <c r="H22" s="35"/>
      <c r="I22" s="36"/>
      <c r="J22" s="37"/>
      <c r="K22" s="37"/>
      <c r="L22" s="37"/>
      <c r="M22" s="37"/>
      <c r="N22" s="37"/>
      <c r="O22" s="37"/>
      <c r="P22" s="37"/>
      <c r="Q22" s="37"/>
    </row>
    <row r="23" spans="1:17" ht="6.75" customHeight="1">
      <c r="A23" s="23"/>
      <c r="B23" s="24"/>
      <c r="C23" s="33"/>
      <c r="D23" s="25"/>
      <c r="E23" s="34"/>
      <c r="F23" s="16"/>
      <c r="G23" s="34"/>
      <c r="H23" s="35"/>
      <c r="I23" s="36"/>
      <c r="J23" s="37"/>
      <c r="K23" s="37"/>
      <c r="L23" s="37"/>
      <c r="M23" s="37"/>
      <c r="N23" s="37"/>
      <c r="O23" s="37"/>
      <c r="P23" s="37"/>
      <c r="Q23" s="37"/>
    </row>
    <row r="24" spans="1:8" ht="6" customHeight="1">
      <c r="A24" s="27"/>
      <c r="B24" s="28"/>
      <c r="C24" s="29"/>
      <c r="D24" s="29"/>
      <c r="E24" s="29"/>
      <c r="F24" s="29"/>
      <c r="G24" s="29"/>
      <c r="H24" s="30"/>
    </row>
    <row r="25" spans="1:17" ht="8.25" customHeight="1" thickBot="1">
      <c r="A25" s="23"/>
      <c r="B25" s="24"/>
      <c r="C25" s="25"/>
      <c r="D25" s="25"/>
      <c r="E25" s="34"/>
      <c r="F25" s="16"/>
      <c r="G25" s="34"/>
      <c r="H25" s="35"/>
      <c r="I25" s="36"/>
      <c r="J25" s="37"/>
      <c r="K25" s="37"/>
      <c r="L25" s="37"/>
      <c r="M25" s="37"/>
      <c r="N25" s="37"/>
      <c r="O25" s="37"/>
      <c r="P25" s="37"/>
      <c r="Q25" s="37"/>
    </row>
    <row r="26" spans="1:9" ht="25.5" customHeight="1" thickBot="1">
      <c r="A26" s="239" t="s">
        <v>242</v>
      </c>
      <c r="B26" s="258"/>
      <c r="C26" s="66">
        <v>2</v>
      </c>
      <c r="D26" s="25"/>
      <c r="E26" s="25"/>
      <c r="F26" s="25"/>
      <c r="G26" s="25"/>
      <c r="H26" s="26"/>
      <c r="I26" s="33"/>
    </row>
    <row r="27" spans="1:9" ht="7.5" customHeight="1">
      <c r="A27" s="23"/>
      <c r="B27" s="33"/>
      <c r="C27" s="24"/>
      <c r="D27" s="25"/>
      <c r="E27" s="25"/>
      <c r="F27" s="25"/>
      <c r="G27" s="25"/>
      <c r="H27" s="26"/>
      <c r="I27" s="33"/>
    </row>
    <row r="28" spans="1:8" ht="6" customHeight="1">
      <c r="A28" s="27"/>
      <c r="B28" s="28"/>
      <c r="C28" s="29"/>
      <c r="D28" s="29"/>
      <c r="E28" s="29"/>
      <c r="F28" s="29"/>
      <c r="G28" s="29"/>
      <c r="H28" s="30"/>
    </row>
    <row r="29" spans="1:9" ht="12.75">
      <c r="A29" s="23" t="s">
        <v>243</v>
      </c>
      <c r="B29" s="25"/>
      <c r="C29" s="25"/>
      <c r="D29" s="25"/>
      <c r="E29" s="25"/>
      <c r="F29" s="25"/>
      <c r="G29" s="25"/>
      <c r="H29" s="26"/>
      <c r="I29" s="33"/>
    </row>
    <row r="30" spans="1:8" ht="5.25" customHeight="1" thickBot="1">
      <c r="A30" s="23"/>
      <c r="B30" s="25"/>
      <c r="C30" s="25"/>
      <c r="D30" s="25"/>
      <c r="E30" s="25"/>
      <c r="F30" s="25"/>
      <c r="G30" s="25"/>
      <c r="H30" s="26"/>
    </row>
    <row r="31" spans="1:8" ht="13.5" thickBot="1">
      <c r="A31" s="23"/>
      <c r="B31" s="234" t="s">
        <v>267</v>
      </c>
      <c r="C31" s="235"/>
      <c r="D31" s="235"/>
      <c r="E31" s="235"/>
      <c r="F31" s="236"/>
      <c r="G31" s="25"/>
      <c r="H31" s="26"/>
    </row>
    <row r="32" spans="1:8" ht="6" customHeight="1">
      <c r="A32" s="23"/>
      <c r="B32" s="24"/>
      <c r="C32" s="25"/>
      <c r="D32" s="25"/>
      <c r="E32" s="25"/>
      <c r="F32" s="25"/>
      <c r="G32" s="25"/>
      <c r="H32" s="26"/>
    </row>
    <row r="33" spans="1:8" ht="6" customHeight="1">
      <c r="A33" s="27"/>
      <c r="B33" s="28"/>
      <c r="C33" s="29"/>
      <c r="D33" s="29"/>
      <c r="E33" s="29"/>
      <c r="F33" s="29"/>
      <c r="G33" s="29"/>
      <c r="H33" s="30"/>
    </row>
    <row r="34" spans="1:8" ht="6" customHeight="1" thickBot="1">
      <c r="A34" s="23"/>
      <c r="B34" s="24"/>
      <c r="C34" s="25"/>
      <c r="D34" s="25"/>
      <c r="E34" s="25"/>
      <c r="F34" s="25"/>
      <c r="G34" s="25"/>
      <c r="H34" s="26"/>
    </row>
    <row r="35" spans="1:8" ht="13.5" thickBot="1">
      <c r="A35" s="23" t="s">
        <v>91</v>
      </c>
      <c r="B35" s="44">
        <v>56</v>
      </c>
      <c r="C35" s="25" t="s">
        <v>89</v>
      </c>
      <c r="D35" s="25"/>
      <c r="E35" s="25"/>
      <c r="F35" s="25"/>
      <c r="G35" s="25"/>
      <c r="H35" s="26"/>
    </row>
    <row r="36" spans="1:8" ht="6" customHeight="1">
      <c r="A36" s="23"/>
      <c r="B36" s="24"/>
      <c r="C36" s="25"/>
      <c r="D36" s="25"/>
      <c r="E36" s="25"/>
      <c r="F36" s="25"/>
      <c r="G36" s="25"/>
      <c r="H36" s="26"/>
    </row>
    <row r="37" spans="1:8" ht="6" customHeight="1">
      <c r="A37" s="27"/>
      <c r="B37" s="28"/>
      <c r="C37" s="29"/>
      <c r="D37" s="29"/>
      <c r="E37" s="29"/>
      <c r="F37" s="29"/>
      <c r="G37" s="29"/>
      <c r="H37" s="30"/>
    </row>
    <row r="38" spans="1:8" ht="6" customHeight="1" thickBot="1">
      <c r="A38" s="23"/>
      <c r="B38" s="24"/>
      <c r="C38" s="25"/>
      <c r="D38" s="25"/>
      <c r="E38" s="25"/>
      <c r="F38" s="25"/>
      <c r="G38" s="25"/>
      <c r="H38" s="26"/>
    </row>
    <row r="39" spans="1:8" ht="13.5" thickBot="1">
      <c r="A39" s="23" t="s">
        <v>95</v>
      </c>
      <c r="B39" s="234" t="s">
        <v>303</v>
      </c>
      <c r="C39" s="259"/>
      <c r="D39" s="259"/>
      <c r="E39" s="260"/>
      <c r="F39" s="25"/>
      <c r="G39" s="25"/>
      <c r="H39" s="26"/>
    </row>
    <row r="40" spans="1:8" ht="6" customHeight="1">
      <c r="A40" s="23"/>
      <c r="B40" s="24"/>
      <c r="C40" s="25"/>
      <c r="D40" s="25"/>
      <c r="E40" s="25"/>
      <c r="F40" s="25"/>
      <c r="G40" s="25"/>
      <c r="H40" s="26"/>
    </row>
    <row r="41" spans="1:8" ht="6" customHeight="1">
      <c r="A41" s="27"/>
      <c r="B41" s="28"/>
      <c r="C41" s="29"/>
      <c r="D41" s="29"/>
      <c r="E41" s="29"/>
      <c r="F41" s="29"/>
      <c r="G41" s="29"/>
      <c r="H41" s="30"/>
    </row>
    <row r="42" spans="1:8" ht="6.75" customHeight="1" thickBot="1">
      <c r="A42" s="23"/>
      <c r="B42" s="24"/>
      <c r="C42" s="25"/>
      <c r="D42" s="25"/>
      <c r="E42" s="25"/>
      <c r="F42" s="25"/>
      <c r="G42" s="25"/>
      <c r="H42" s="26"/>
    </row>
    <row r="43" spans="1:8" ht="13.5" thickBot="1">
      <c r="A43" s="23" t="s">
        <v>92</v>
      </c>
      <c r="B43" s="44">
        <v>33</v>
      </c>
      <c r="C43" s="25"/>
      <c r="D43" s="25"/>
      <c r="E43" s="25"/>
      <c r="F43" s="25"/>
      <c r="G43" s="25"/>
      <c r="H43" s="26"/>
    </row>
    <row r="44" spans="1:8" ht="6" customHeight="1">
      <c r="A44" s="23"/>
      <c r="B44" s="25"/>
      <c r="C44" s="25"/>
      <c r="D44" s="25"/>
      <c r="E44" s="25"/>
      <c r="F44" s="25"/>
      <c r="G44" s="25"/>
      <c r="H44" s="26"/>
    </row>
    <row r="45" spans="1:8" ht="6" customHeight="1" thickBot="1">
      <c r="A45" s="48"/>
      <c r="B45" s="49"/>
      <c r="C45" s="50"/>
      <c r="D45" s="50"/>
      <c r="E45" s="50"/>
      <c r="F45" s="50"/>
      <c r="G45" s="50"/>
      <c r="H45" s="51"/>
    </row>
    <row r="46" spans="1:8" ht="21" customHeight="1">
      <c r="A46" s="245" t="s">
        <v>90</v>
      </c>
      <c r="B46" s="246"/>
      <c r="C46" s="246"/>
      <c r="D46" s="246"/>
      <c r="E46" s="246"/>
      <c r="F46" s="246"/>
      <c r="G46" s="246"/>
      <c r="H46" s="246"/>
    </row>
    <row r="47" spans="1:8" ht="12.75">
      <c r="A47" s="22"/>
      <c r="B47" s="21"/>
      <c r="C47" s="21"/>
      <c r="D47" s="21"/>
      <c r="E47" s="21"/>
      <c r="F47" s="21"/>
      <c r="G47" s="21"/>
      <c r="H47" s="21"/>
    </row>
    <row r="48" spans="1:8" ht="12.75">
      <c r="A48" s="22"/>
      <c r="B48" s="21"/>
      <c r="C48" s="21"/>
      <c r="D48" s="21"/>
      <c r="E48" s="21"/>
      <c r="F48" s="21"/>
      <c r="G48" s="21"/>
      <c r="H48" s="21"/>
    </row>
    <row r="49" spans="1:8" ht="12.75">
      <c r="A49" s="22"/>
      <c r="B49" s="21"/>
      <c r="C49" s="21"/>
      <c r="D49" s="21"/>
      <c r="E49" s="21"/>
      <c r="F49" s="21"/>
      <c r="G49" s="21"/>
      <c r="H49" s="21"/>
    </row>
    <row r="50" spans="1:8" ht="12.75">
      <c r="A50" s="22"/>
      <c r="B50" s="21"/>
      <c r="C50" s="21"/>
      <c r="D50" s="21"/>
      <c r="E50" s="21"/>
      <c r="F50" s="21"/>
      <c r="G50" s="21"/>
      <c r="H50" s="21"/>
    </row>
    <row r="51" spans="1:8" ht="12.75">
      <c r="A51" s="22"/>
      <c r="B51" s="21"/>
      <c r="C51" s="21"/>
      <c r="D51" s="21"/>
      <c r="E51" s="21"/>
      <c r="F51" s="21"/>
      <c r="G51" s="21"/>
      <c r="H51" s="21"/>
    </row>
    <row r="52" spans="1:8" ht="12.75" customHeight="1">
      <c r="A52" s="22"/>
      <c r="B52" s="21"/>
      <c r="C52" s="21"/>
      <c r="D52" s="21"/>
      <c r="E52" s="21"/>
      <c r="F52" s="21"/>
      <c r="G52" s="21"/>
      <c r="H52" s="21"/>
    </row>
    <row r="53" spans="1:8" ht="12.75">
      <c r="A53" s="22"/>
      <c r="B53" s="21"/>
      <c r="C53" s="21"/>
      <c r="D53" s="21"/>
      <c r="E53" s="21"/>
      <c r="F53" s="21"/>
      <c r="G53" s="21"/>
      <c r="H53" s="21"/>
    </row>
    <row r="54" spans="1:8" ht="12.75" hidden="1">
      <c r="A54"/>
      <c r="G54" s="21"/>
      <c r="H54" s="21"/>
    </row>
    <row r="55" spans="1:8" ht="12.75" hidden="1">
      <c r="A55"/>
      <c r="G55" s="21"/>
      <c r="H55" s="21"/>
    </row>
    <row r="56" spans="1:8" ht="12.75" hidden="1">
      <c r="A56"/>
      <c r="G56" s="21"/>
      <c r="H56" s="21"/>
    </row>
    <row r="57" spans="1:8" ht="12.75" hidden="1">
      <c r="A57" t="s">
        <v>72</v>
      </c>
      <c r="C57" t="s">
        <v>73</v>
      </c>
      <c r="G57" s="21"/>
      <c r="H57" s="21"/>
    </row>
    <row r="58" spans="1:8" ht="12.75" hidden="1">
      <c r="A58" t="s">
        <v>74</v>
      </c>
      <c r="C58" t="s">
        <v>75</v>
      </c>
      <c r="G58" s="21"/>
      <c r="H58" s="21"/>
    </row>
    <row r="59" spans="1:8" ht="12.75" hidden="1">
      <c r="A59" t="s">
        <v>76</v>
      </c>
      <c r="C59" t="s">
        <v>77</v>
      </c>
      <c r="G59" s="21"/>
      <c r="H59" s="21"/>
    </row>
    <row r="60" spans="1:8" ht="12.75" hidden="1">
      <c r="A60"/>
      <c r="C60" t="s">
        <v>78</v>
      </c>
      <c r="G60" s="21"/>
      <c r="H60" s="21"/>
    </row>
    <row r="61" spans="1:8" ht="12.75" hidden="1">
      <c r="A61"/>
      <c r="C61" t="s">
        <v>79</v>
      </c>
      <c r="G61" s="21"/>
      <c r="H61" s="21"/>
    </row>
    <row r="62" spans="1:8" ht="12.75" hidden="1">
      <c r="A62" t="s">
        <v>267</v>
      </c>
      <c r="C62" t="s">
        <v>80</v>
      </c>
      <c r="G62" s="21"/>
      <c r="H62" s="21"/>
    </row>
    <row r="63" spans="1:8" ht="12.75" hidden="1">
      <c r="A63" t="s">
        <v>268</v>
      </c>
      <c r="C63" t="s">
        <v>81</v>
      </c>
      <c r="E63" s="52"/>
      <c r="G63" s="21"/>
      <c r="H63" s="21"/>
    </row>
    <row r="64" spans="1:8" ht="12.75" hidden="1">
      <c r="A64" t="s">
        <v>269</v>
      </c>
      <c r="G64" s="21"/>
      <c r="H64" s="21"/>
    </row>
    <row r="65" spans="1:8" ht="12.75" hidden="1">
      <c r="A65" t="s">
        <v>270</v>
      </c>
      <c r="G65" s="21"/>
      <c r="H65" s="21"/>
    </row>
    <row r="66" spans="1:8" ht="12.75" hidden="1">
      <c r="A66" t="s">
        <v>271</v>
      </c>
      <c r="G66" s="21"/>
      <c r="H66" s="21"/>
    </row>
    <row r="67" spans="1:8" ht="12.75" hidden="1">
      <c r="A67" t="s">
        <v>272</v>
      </c>
      <c r="G67" s="21"/>
      <c r="H67" s="21"/>
    </row>
    <row r="68" spans="1:8" ht="12.75" hidden="1">
      <c r="A68" t="s">
        <v>273</v>
      </c>
      <c r="G68" s="21"/>
      <c r="H68" s="21"/>
    </row>
    <row r="69" spans="1:8" ht="12.75" hidden="1">
      <c r="A69" t="s">
        <v>274</v>
      </c>
      <c r="G69" s="21"/>
      <c r="H69" s="21"/>
    </row>
    <row r="70" spans="1:8" ht="12.75" hidden="1">
      <c r="A70" t="s">
        <v>275</v>
      </c>
      <c r="G70" s="21"/>
      <c r="H70" s="21"/>
    </row>
    <row r="71" spans="1:8" ht="12.75" hidden="1">
      <c r="A71" s="21" t="s">
        <v>276</v>
      </c>
      <c r="B71" s="21"/>
      <c r="C71" s="21"/>
      <c r="D71" s="21"/>
      <c r="E71" s="21"/>
      <c r="F71" s="21"/>
      <c r="G71" s="21"/>
      <c r="H71" s="21"/>
    </row>
    <row r="72" spans="1:8" ht="12.75" hidden="1">
      <c r="A72" s="21" t="s">
        <v>277</v>
      </c>
      <c r="B72" s="21"/>
      <c r="C72" s="21"/>
      <c r="D72" s="21"/>
      <c r="E72" s="21"/>
      <c r="F72" s="21"/>
      <c r="G72" s="21"/>
      <c r="H72" s="21"/>
    </row>
    <row r="73" spans="1:8" ht="12.75" hidden="1">
      <c r="A73" s="21" t="s">
        <v>278</v>
      </c>
      <c r="B73" s="21"/>
      <c r="C73" s="21"/>
      <c r="D73" s="21"/>
      <c r="E73" s="21"/>
      <c r="F73" s="21"/>
      <c r="G73" s="21"/>
      <c r="H73" s="21"/>
    </row>
    <row r="74" spans="1:8" ht="12.75" hidden="1">
      <c r="A74" s="21" t="s">
        <v>279</v>
      </c>
      <c r="B74" s="21"/>
      <c r="C74" s="21"/>
      <c r="D74" s="21"/>
      <c r="E74" s="21"/>
      <c r="F74" s="21"/>
      <c r="G74" s="21"/>
      <c r="H74" s="21"/>
    </row>
    <row r="75" spans="1:8" ht="12.75" hidden="1">
      <c r="A75" s="21" t="s">
        <v>280</v>
      </c>
      <c r="B75" s="21"/>
      <c r="C75" s="21"/>
      <c r="D75" s="21"/>
      <c r="E75" s="21"/>
      <c r="F75" s="21"/>
      <c r="G75" s="21"/>
      <c r="H75" s="21"/>
    </row>
    <row r="76" spans="1:8" ht="12.75" hidden="1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2"/>
      <c r="B77" s="21"/>
      <c r="C77" s="21"/>
      <c r="D77" s="21"/>
      <c r="E77" s="21"/>
      <c r="F77" s="21"/>
      <c r="G77" s="21"/>
      <c r="H77" s="21"/>
    </row>
    <row r="78" spans="1:8" ht="12.75">
      <c r="A78" s="22"/>
      <c r="B78" s="21"/>
      <c r="C78" s="21"/>
      <c r="D78" s="21"/>
      <c r="E78" s="21"/>
      <c r="F78" s="21"/>
      <c r="G78" s="21"/>
      <c r="H78" s="21"/>
    </row>
    <row r="79" spans="1:8" ht="12.75">
      <c r="A79" s="22"/>
      <c r="B79" s="21"/>
      <c r="C79" s="21"/>
      <c r="D79" s="21"/>
      <c r="E79" s="21"/>
      <c r="F79" s="21"/>
      <c r="G79" s="21"/>
      <c r="H79" s="21"/>
    </row>
    <row r="80" spans="1:8" ht="12.75">
      <c r="A80" s="22"/>
      <c r="B80" s="21"/>
      <c r="C80" s="21"/>
      <c r="D80" s="21"/>
      <c r="E80" s="21"/>
      <c r="F80" s="21"/>
      <c r="G80" s="21"/>
      <c r="H80" s="21"/>
    </row>
    <row r="81" spans="1:8" ht="12.75">
      <c r="A81" s="22"/>
      <c r="B81" s="21"/>
      <c r="C81" s="21"/>
      <c r="D81" s="21"/>
      <c r="E81" s="21"/>
      <c r="F81" s="21"/>
      <c r="G81" s="21"/>
      <c r="H81" s="21"/>
    </row>
    <row r="82" spans="1:8" ht="12.75">
      <c r="A82" s="22"/>
      <c r="B82" s="21"/>
      <c r="C82" s="21"/>
      <c r="D82" s="21"/>
      <c r="E82" s="21"/>
      <c r="F82" s="21"/>
      <c r="G82" s="21"/>
      <c r="H82" s="21"/>
    </row>
    <row r="83" spans="1:8" ht="12.75">
      <c r="A83" s="22"/>
      <c r="B83" s="21"/>
      <c r="C83" s="21"/>
      <c r="D83" s="21"/>
      <c r="E83" s="21"/>
      <c r="F83" s="21"/>
      <c r="G83" s="21"/>
      <c r="H83" s="21"/>
    </row>
    <row r="84" spans="1:8" ht="12.75">
      <c r="A84" s="22"/>
      <c r="B84" s="21"/>
      <c r="C84" s="21"/>
      <c r="D84" s="21"/>
      <c r="E84" s="21"/>
      <c r="F84" s="21"/>
      <c r="G84" s="21"/>
      <c r="H84" s="21"/>
    </row>
    <row r="85" spans="1:8" ht="12.75">
      <c r="A85" s="22"/>
      <c r="B85" s="21"/>
      <c r="C85" s="21"/>
      <c r="D85" s="21"/>
      <c r="E85" s="21"/>
      <c r="F85" s="21"/>
      <c r="G85" s="21"/>
      <c r="H85" s="21"/>
    </row>
    <row r="86" spans="1:8" ht="12.75">
      <c r="A86" s="22"/>
      <c r="B86" s="21"/>
      <c r="C86" s="21"/>
      <c r="D86" s="21"/>
      <c r="E86" s="21"/>
      <c r="F86" s="21"/>
      <c r="G86" s="21"/>
      <c r="H86" s="21"/>
    </row>
    <row r="87" spans="1:8" ht="12.75">
      <c r="A87" s="22"/>
      <c r="B87" s="21"/>
      <c r="C87" s="21"/>
      <c r="D87" s="21"/>
      <c r="E87" s="21"/>
      <c r="F87" s="21"/>
      <c r="G87" s="21"/>
      <c r="H87" s="21"/>
    </row>
    <row r="88" spans="1:8" ht="12.75">
      <c r="A88" s="22"/>
      <c r="B88" s="21"/>
      <c r="C88" s="21"/>
      <c r="D88" s="21"/>
      <c r="E88" s="21"/>
      <c r="F88" s="21"/>
      <c r="G88" s="21"/>
      <c r="H88" s="21"/>
    </row>
    <row r="89" spans="1:8" ht="12.75">
      <c r="A89" s="22"/>
      <c r="B89" s="21"/>
      <c r="C89" s="21"/>
      <c r="D89" s="21"/>
      <c r="E89" s="21"/>
      <c r="F89" s="21"/>
      <c r="G89" s="21"/>
      <c r="H89" s="21"/>
    </row>
    <row r="90" spans="1:8" ht="12.75">
      <c r="A90" s="22"/>
      <c r="B90" s="21"/>
      <c r="C90" s="21"/>
      <c r="D90" s="21"/>
      <c r="E90" s="21"/>
      <c r="F90" s="21"/>
      <c r="G90" s="21"/>
      <c r="H90" s="21"/>
    </row>
    <row r="91" spans="1:8" ht="12.75">
      <c r="A91" s="22"/>
      <c r="B91" s="21"/>
      <c r="C91" s="21"/>
      <c r="D91" s="21"/>
      <c r="E91" s="21"/>
      <c r="F91" s="21"/>
      <c r="G91" s="21"/>
      <c r="H91" s="21"/>
    </row>
    <row r="92" spans="1:8" ht="12.75">
      <c r="A92" s="22"/>
      <c r="B92" s="21"/>
      <c r="C92" s="21"/>
      <c r="D92" s="21"/>
      <c r="E92" s="21"/>
      <c r="F92" s="21"/>
      <c r="G92" s="21"/>
      <c r="H92" s="21"/>
    </row>
    <row r="93" spans="1:8" ht="12.75">
      <c r="A93" s="22"/>
      <c r="B93" s="21"/>
      <c r="C93" s="21"/>
      <c r="D93" s="21"/>
      <c r="E93" s="21"/>
      <c r="F93" s="21"/>
      <c r="G93" s="21"/>
      <c r="H93" s="21"/>
    </row>
    <row r="94" spans="1:8" ht="12.75">
      <c r="A94" s="22"/>
      <c r="B94" s="21"/>
      <c r="C94" s="21"/>
      <c r="D94" s="21"/>
      <c r="E94" s="21"/>
      <c r="F94" s="21"/>
      <c r="G94" s="21"/>
      <c r="H94" s="21"/>
    </row>
    <row r="95" spans="1:8" ht="12.75">
      <c r="A95" s="22"/>
      <c r="B95" s="21"/>
      <c r="C95" s="21"/>
      <c r="D95" s="21"/>
      <c r="E95" s="21"/>
      <c r="F95" s="21"/>
      <c r="G95" s="21"/>
      <c r="H95" s="21"/>
    </row>
  </sheetData>
  <sheetProtection password="C455" sheet="1" objects="1" scenarios="1" selectLockedCells="1"/>
  <protectedRanges>
    <protectedRange sqref="B10 B14 B18 B22 C26 B31 B35 B39 B43" name="Диапазон1"/>
  </protectedRanges>
  <mergeCells count="8">
    <mergeCell ref="A46:H46"/>
    <mergeCell ref="C1:D1"/>
    <mergeCell ref="F1:G1"/>
    <mergeCell ref="A4:H4"/>
    <mergeCell ref="B14:F14"/>
    <mergeCell ref="A26:B26"/>
    <mergeCell ref="B31:F31"/>
    <mergeCell ref="B39:E39"/>
  </mergeCells>
  <conditionalFormatting sqref="B6 B10 B14:F14 B22 B31:F31 B18 B39 B43 B35 C26 C1 H1 E1:F1">
    <cfRule type="expression" priority="1" dxfId="4" stopIfTrue="1">
      <formula>ISBLANK(B1)</formula>
    </cfRule>
  </conditionalFormatting>
  <dataValidations count="14">
    <dataValidation type="whole" allowBlank="1" showInputMessage="1" showErrorMessage="1" promptTitle="Число учащихся в классе" prompt="Введите количество учащихся в классе" sqref="B22:B23 B19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7">
      <formula1>3</formula1>
      <formula2>6</formula2>
    </dataValidation>
    <dataValidation type="whole" allowBlank="1" showInputMessage="1" showErrorMessage="1" promptTitle="Ваш разряд" prompt="Введите Ваш разряд" sqref="B40 B36">
      <formula1>8</formula1>
      <formula2>14</formula2>
    </dataValidation>
    <dataValidation type="whole" allowBlank="1" showInputMessage="1" showErrorMessage="1" promptTitle="Число уроков окр. мира в неделю" prompt="Введите количество уроков " sqref="C26">
      <formula1>1</formula1>
      <formula2>10</formula2>
    </dataValidation>
    <dataValidation type="list" allowBlank="1" showInputMessage="1" showErrorMessage="1" promptTitle="Ваша категория" prompt="Введите Вашу категорию" sqref="B39">
      <formula1>"Высшая,Первая,Вторая, Соттветсвие занимаемой должности,Не имею"</formula1>
    </dataValidation>
    <dataValidation type="whole" allowBlank="1" showInputMessage="1" showErrorMessage="1" promptTitle="Ваш возраст" prompt="Введите Ваш возраст (число полных лет)" sqref="B35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43"/>
    <dataValidation type="whole" allowBlank="1" showInputMessage="1" showErrorMessage="1" promptTitle="Продолжительность урока" prompt="Введите продолжительность урока в минутах" sqref="B18">
      <formula1>1</formula1>
      <formula2>50</formula2>
    </dataValidation>
    <dataValidation type="list" allowBlank="1" showInputMessage="1" showErrorMessage="1" sqref="B11">
      <formula1>$A$57:$A$59</formula1>
    </dataValidation>
    <dataValidation type="list" allowBlank="1" showInputMessage="1" showErrorMessage="1" sqref="B15">
      <formula1>$C$57:$C$63</formula1>
    </dataValidation>
    <dataValidation type="list" allowBlank="1" showInputMessage="1" showErrorMessage="1" sqref="B32">
      <formula1>$B$57:$B$69</formula1>
    </dataValidation>
    <dataValidation type="list" allowBlank="1" showInputMessage="1" showErrorMessage="1" promptTitle="Тип школы" prompt="Укажите тип школы" sqref="B10">
      <formula1>$A$57:$A$59</formula1>
    </dataValidation>
    <dataValidation type="list" allowBlank="1" showInputMessage="1" showErrorMessage="1" promptTitle="Вид школы" prompt="Укажите вид школы" sqref="B14:F14">
      <formula1>$C$57:$C$63</formula1>
    </dataValidation>
    <dataValidation type="list" allowBlank="1" showInputMessage="1" showErrorMessage="1" promptTitle="Окружающий мир" prompt="Выберите из списка автора учебника, по которому Вы работали в этом учебном году" sqref="B31:F31">
      <formula1>$A$62:$A$75</formula1>
    </dataValidation>
  </dataValidations>
  <printOptions/>
  <pageMargins left="0.25" right="0.25" top="0.75" bottom="0.75" header="0.3" footer="0.3"/>
  <pageSetup horizontalDpi="600" verticalDpi="600" orientation="portrait" paperSize="9" scale="85" r:id="rId1"/>
  <headerFooter alignWithMargins="0">
    <oddHeader>&amp;CКГБУ "Региональный центр оценки качества образования"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158"/>
  <sheetViews>
    <sheetView zoomScale="90" zoomScaleNormal="90" zoomScalePageLayoutView="0" workbookViewId="0" topLeftCell="C1">
      <selection activeCell="AG7" sqref="AG1:AG16384"/>
    </sheetView>
  </sheetViews>
  <sheetFormatPr defaultColWidth="9.00390625" defaultRowHeight="12.75"/>
  <cols>
    <col min="1" max="1" width="2.375" style="1" hidden="1" customWidth="1"/>
    <col min="2" max="2" width="3.875" style="1" hidden="1" customWidth="1"/>
    <col min="3" max="3" width="4.25390625" style="1" bestFit="1" customWidth="1"/>
    <col min="4" max="4" width="27.625" style="1" customWidth="1"/>
    <col min="5" max="5" width="8.625" style="184" customWidth="1"/>
    <col min="6" max="6" width="4.25390625" style="1" customWidth="1"/>
    <col min="7" max="7" width="4.625" style="1" customWidth="1"/>
    <col min="8" max="8" width="5.25390625" style="1" customWidth="1"/>
    <col min="9" max="9" width="4.00390625" style="1" customWidth="1"/>
    <col min="10" max="10" width="5.00390625" style="1" customWidth="1"/>
    <col min="11" max="11" width="4.75390625" style="1" customWidth="1"/>
    <col min="12" max="12" width="4.625" style="1" customWidth="1"/>
    <col min="13" max="13" width="4.00390625" style="1" customWidth="1"/>
    <col min="14" max="14" width="4.875" style="1" customWidth="1"/>
    <col min="15" max="15" width="4.75390625" style="1" customWidth="1"/>
    <col min="16" max="16" width="4.125" style="1" customWidth="1"/>
    <col min="17" max="17" width="5.375" style="1" customWidth="1"/>
    <col min="18" max="19" width="4.25390625" style="1" customWidth="1"/>
    <col min="20" max="20" width="5.00390625" style="1" customWidth="1"/>
    <col min="21" max="21" width="5.375" style="1" customWidth="1"/>
    <col min="22" max="22" width="5.00390625" style="1" customWidth="1"/>
    <col min="23" max="23" width="4.125" style="1" customWidth="1"/>
    <col min="24" max="24" width="5.875" style="1" customWidth="1"/>
    <col min="25" max="25" width="5.125" style="1" customWidth="1"/>
    <col min="26" max="26" width="5.625" style="1" customWidth="1"/>
    <col min="27" max="27" width="8.375" style="1" customWidth="1"/>
    <col min="28" max="28" width="8.75390625" style="1" hidden="1" customWidth="1"/>
    <col min="29" max="29" width="17.625" style="1" customWidth="1"/>
    <col min="30" max="30" width="7.875" style="1" hidden="1" customWidth="1"/>
    <col min="31" max="31" width="22.00390625" style="1" customWidth="1"/>
    <col min="32" max="32" width="15.25390625" style="1" hidden="1" customWidth="1"/>
    <col min="33" max="33" width="6.75390625" style="1" hidden="1" customWidth="1"/>
    <col min="34" max="34" width="4.375" style="3" customWidth="1"/>
    <col min="35" max="35" width="4.375" style="1" customWidth="1"/>
    <col min="36" max="37" width="4.75390625" style="1" customWidth="1"/>
    <col min="38" max="38" width="4.375" style="1" customWidth="1"/>
    <col min="39" max="39" width="4.75390625" style="1" customWidth="1"/>
    <col min="40" max="41" width="5.125" style="1" customWidth="1"/>
    <col min="42" max="42" width="5.25390625" style="1" customWidth="1"/>
    <col min="43" max="43" width="4.25390625" style="1" customWidth="1"/>
    <col min="44" max="44" width="4.375" style="1" customWidth="1"/>
    <col min="45" max="45" width="4.75390625" style="1" customWidth="1"/>
    <col min="46" max="46" width="5.125" style="1" customWidth="1"/>
    <col min="47" max="47" width="4.75390625" style="1" customWidth="1"/>
    <col min="48" max="48" width="4.375" style="1" customWidth="1"/>
    <col min="49" max="49" width="4.75390625" style="1" customWidth="1"/>
    <col min="50" max="50" width="5.25390625" style="1" customWidth="1"/>
    <col min="51" max="51" width="5.625" style="1" customWidth="1"/>
    <col min="52" max="52" width="4.75390625" style="1" customWidth="1"/>
    <col min="53" max="53" width="3.375" style="3" customWidth="1"/>
    <col min="54" max="54" width="4.875" style="3" customWidth="1"/>
    <col min="55" max="55" width="7.125" style="84" customWidth="1"/>
    <col min="56" max="56" width="4.75390625" style="3" customWidth="1"/>
    <col min="57" max="57" width="5.125" style="3" customWidth="1"/>
    <col min="58" max="58" width="9.125" style="3" customWidth="1"/>
    <col min="59" max="59" width="0" style="1" hidden="1" customWidth="1"/>
    <col min="60" max="16384" width="9.125" style="1" customWidth="1"/>
  </cols>
  <sheetData>
    <row r="1" spans="2:102" ht="17.25" customHeight="1">
      <c r="B1" s="96"/>
      <c r="C1" s="96"/>
      <c r="D1" s="96"/>
      <c r="E1" s="17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"/>
      <c r="AC1" s="4"/>
      <c r="AD1" s="4"/>
      <c r="AE1" s="4"/>
      <c r="AF1" s="4"/>
      <c r="AG1" s="4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1"/>
      <c r="BD1" s="70"/>
      <c r="BE1" s="70"/>
      <c r="BF1" s="70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2:102" ht="30.75" customHeight="1">
      <c r="B2" s="96"/>
      <c r="C2" s="97"/>
      <c r="D2" s="215"/>
      <c r="E2" s="215"/>
      <c r="F2" s="216"/>
      <c r="G2" s="220" t="s">
        <v>264</v>
      </c>
      <c r="H2" s="221"/>
      <c r="I2" s="215" t="s">
        <v>0</v>
      </c>
      <c r="J2" s="215"/>
      <c r="K2" s="218" t="str">
        <f>IF(NOT(ISBLANK('СПИСОК КЛАССА'!G1)),'СПИСОК КЛАССА'!G1,"")</f>
        <v>138074</v>
      </c>
      <c r="L2" s="219"/>
      <c r="M2" s="98"/>
      <c r="N2" s="215" t="s">
        <v>1</v>
      </c>
      <c r="O2" s="215"/>
      <c r="P2" s="218" t="str">
        <f>IF(NOT(ISBLANK('СПИСОК КЛАССА'!I1)),'СПИСОК КЛАССА'!I1,"")</f>
        <v>0405</v>
      </c>
      <c r="Q2" s="226"/>
      <c r="R2" s="98"/>
      <c r="S2" s="98"/>
      <c r="T2" s="98"/>
      <c r="U2" s="98"/>
      <c r="V2" s="213"/>
      <c r="W2" s="214"/>
      <c r="X2" s="99"/>
      <c r="Y2" s="96"/>
      <c r="Z2" s="96"/>
      <c r="AA2" s="96"/>
      <c r="AB2" s="4"/>
      <c r="AC2" s="4"/>
      <c r="AD2" s="4"/>
      <c r="AE2" s="4"/>
      <c r="AF2" s="4"/>
      <c r="AG2" s="5"/>
      <c r="AH2" s="5"/>
      <c r="AI2" s="5"/>
      <c r="AJ2" s="5"/>
      <c r="AK2" s="5"/>
      <c r="AL2" s="5"/>
      <c r="AM2" s="5"/>
      <c r="AN2" s="5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/>
      <c r="BD2" s="70"/>
      <c r="BE2" s="70"/>
      <c r="BF2" s="70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2:102" ht="9" customHeight="1">
      <c r="B3" s="96"/>
      <c r="C3" s="100"/>
      <c r="D3" s="101"/>
      <c r="E3" s="17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0"/>
      <c r="AW3" s="70"/>
      <c r="AX3" s="70"/>
      <c r="AY3" s="70"/>
      <c r="AZ3" s="70"/>
      <c r="BA3" s="70"/>
      <c r="BB3" s="70"/>
      <c r="BC3" s="71"/>
      <c r="BD3" s="70"/>
      <c r="BE3" s="70"/>
      <c r="BF3" s="70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2:102" s="2" customFormat="1" ht="26.25" customHeight="1">
      <c r="B4" s="102"/>
      <c r="C4" s="102"/>
      <c r="D4" s="171" t="s">
        <v>15</v>
      </c>
      <c r="E4" s="179"/>
      <c r="F4" s="102"/>
      <c r="G4" s="222" t="str">
        <f>IF(NOT(ISBLANK('СПИСОК КЛАССА'!D3)),'СПИСОК КЛАССА'!D3,"")</f>
        <v>МБОУ СОШ С УИОП №80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04"/>
      <c r="Z4" s="104"/>
      <c r="AA4" s="10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72"/>
      <c r="BD4" s="9"/>
      <c r="BE4" s="9"/>
      <c r="BF4" s="9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2:102" ht="9.75" customHeight="1">
      <c r="B5" s="96"/>
      <c r="C5" s="105"/>
      <c r="D5" s="102"/>
      <c r="E5" s="180"/>
      <c r="F5" s="9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73"/>
      <c r="AQ5" s="8"/>
      <c r="AR5" s="8"/>
      <c r="AS5" s="8"/>
      <c r="AT5" s="8"/>
      <c r="AU5" s="8"/>
      <c r="AV5" s="70"/>
      <c r="AW5" s="70"/>
      <c r="AX5" s="70"/>
      <c r="AY5" s="70"/>
      <c r="AZ5" s="70"/>
      <c r="BA5" s="70"/>
      <c r="BB5" s="70"/>
      <c r="BC5" s="71"/>
      <c r="BD5" s="70"/>
      <c r="BE5" s="70"/>
      <c r="BF5" s="70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2:102" ht="17.25" customHeight="1" thickBot="1">
      <c r="B6" s="96"/>
      <c r="C6" s="96"/>
      <c r="D6" s="106" t="s">
        <v>16</v>
      </c>
      <c r="E6" s="181"/>
      <c r="F6" s="96"/>
      <c r="G6" s="107">
        <f>COUNTA('СПИСОК КЛАССА'!B12:'СПИСОК КЛАССА'!B55)</f>
        <v>28</v>
      </c>
      <c r="H6" s="96"/>
      <c r="I6" s="96"/>
      <c r="J6" s="108"/>
      <c r="K6" s="108"/>
      <c r="L6" s="96"/>
      <c r="M6" s="106" t="s">
        <v>17</v>
      </c>
      <c r="N6" s="224">
        <f>Вариант1!N6</f>
        <v>41387</v>
      </c>
      <c r="O6" s="225"/>
      <c r="P6" s="225"/>
      <c r="Q6" s="225"/>
      <c r="R6" s="225"/>
      <c r="S6" s="101"/>
      <c r="T6" s="101"/>
      <c r="U6" s="101"/>
      <c r="V6" s="101"/>
      <c r="W6" s="109"/>
      <c r="X6" s="109"/>
      <c r="Y6" s="109"/>
      <c r="Z6" s="110"/>
      <c r="AA6" s="155"/>
      <c r="AB6" s="12"/>
      <c r="AC6" s="12"/>
      <c r="AD6" s="12"/>
      <c r="AE6" s="12"/>
      <c r="AF6" s="12"/>
      <c r="AG6" s="17"/>
      <c r="AH6" s="70"/>
      <c r="AI6" s="70"/>
      <c r="AJ6" s="70"/>
      <c r="AK6" s="70"/>
      <c r="AL6" s="70"/>
      <c r="AM6" s="70"/>
      <c r="AN6" s="70"/>
      <c r="AO6" s="70"/>
      <c r="AP6" s="6"/>
      <c r="AQ6" s="6"/>
      <c r="AR6" s="6"/>
      <c r="AS6" s="6"/>
      <c r="AT6" s="6"/>
      <c r="AU6" s="6"/>
      <c r="AV6" s="70"/>
      <c r="AW6" s="70"/>
      <c r="AX6" s="70"/>
      <c r="AY6" s="70"/>
      <c r="AZ6" s="70"/>
      <c r="BA6" s="70"/>
      <c r="BB6" s="70"/>
      <c r="BC6" s="71"/>
      <c r="BD6" s="70"/>
      <c r="BE6" s="70"/>
      <c r="BF6" s="70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2:102" ht="12.75">
      <c r="B7" s="96"/>
      <c r="C7" s="112"/>
      <c r="D7" s="101"/>
      <c r="E7" s="178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70"/>
      <c r="AW7" s="70"/>
      <c r="AX7" s="70"/>
      <c r="AY7" s="70"/>
      <c r="AZ7" s="70"/>
      <c r="BA7" s="70"/>
      <c r="BB7" s="70"/>
      <c r="BC7" s="71"/>
      <c r="BD7" s="70"/>
      <c r="BE7" s="70"/>
      <c r="BF7" s="74"/>
      <c r="BG7" s="11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2:102" ht="16.5" thickBot="1">
      <c r="B8" s="231" t="s">
        <v>259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3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70"/>
      <c r="AY8" s="70"/>
      <c r="AZ8" s="70"/>
      <c r="BA8" s="70"/>
      <c r="BB8" s="70"/>
      <c r="BC8" s="71"/>
      <c r="BD8" s="70"/>
      <c r="BE8" s="70"/>
      <c r="BF8" s="74"/>
      <c r="BG8" s="11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82" ht="15.75" customHeight="1">
      <c r="A9" s="13"/>
      <c r="B9" s="227" t="s">
        <v>2</v>
      </c>
      <c r="C9" s="228" t="s">
        <v>19</v>
      </c>
      <c r="D9" s="217" t="s">
        <v>3</v>
      </c>
      <c r="E9" s="263" t="s">
        <v>44</v>
      </c>
      <c r="F9" s="229" t="s">
        <v>40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3" t="s">
        <v>21</v>
      </c>
      <c r="AA9" s="262" t="s">
        <v>37</v>
      </c>
      <c r="AB9" s="261" t="s">
        <v>257</v>
      </c>
      <c r="AC9" s="227" t="s">
        <v>265</v>
      </c>
      <c r="AD9" s="227" t="s">
        <v>258</v>
      </c>
      <c r="AE9" s="227" t="s">
        <v>266</v>
      </c>
      <c r="AF9" s="227" t="s">
        <v>260</v>
      </c>
      <c r="AG9" s="4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1"/>
      <c r="BD9" s="70"/>
      <c r="BE9" s="70"/>
      <c r="BF9" s="70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ht="76.5" customHeight="1">
      <c r="A10" s="14"/>
      <c r="B10" s="227"/>
      <c r="C10" s="228"/>
      <c r="D10" s="217"/>
      <c r="E10" s="264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/>
      <c r="AA10" s="262"/>
      <c r="AB10" s="261"/>
      <c r="AC10" s="227"/>
      <c r="AD10" s="227"/>
      <c r="AE10" s="227"/>
      <c r="AF10" s="227"/>
      <c r="AG10" s="4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1"/>
      <c r="BD10" s="70"/>
      <c r="BE10" s="70"/>
      <c r="BF10" s="70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ht="18" customHeight="1">
      <c r="A11" s="14"/>
      <c r="B11" s="227"/>
      <c r="C11" s="228"/>
      <c r="D11" s="217"/>
      <c r="E11" s="265"/>
      <c r="F11" s="150">
        <v>1</v>
      </c>
      <c r="G11" s="150">
        <v>2</v>
      </c>
      <c r="H11" s="150">
        <v>3</v>
      </c>
      <c r="I11" s="150">
        <v>4</v>
      </c>
      <c r="J11" s="150">
        <v>5</v>
      </c>
      <c r="K11" s="150">
        <v>6</v>
      </c>
      <c r="L11" s="150">
        <v>7</v>
      </c>
      <c r="M11" s="150">
        <v>8</v>
      </c>
      <c r="N11" s="150">
        <v>9</v>
      </c>
      <c r="O11" s="150">
        <v>10</v>
      </c>
      <c r="P11" s="150">
        <v>11</v>
      </c>
      <c r="Q11" s="150">
        <v>12</v>
      </c>
      <c r="R11" s="150">
        <v>13</v>
      </c>
      <c r="S11" s="150">
        <v>14</v>
      </c>
      <c r="T11" s="150">
        <v>15</v>
      </c>
      <c r="U11" s="150">
        <v>16</v>
      </c>
      <c r="V11" s="150">
        <v>17</v>
      </c>
      <c r="W11" s="150">
        <v>18</v>
      </c>
      <c r="X11" s="150">
        <v>19</v>
      </c>
      <c r="Y11" s="150">
        <v>20</v>
      </c>
      <c r="Z11" s="233"/>
      <c r="AA11" s="262"/>
      <c r="AB11" s="261"/>
      <c r="AC11" s="227"/>
      <c r="AD11" s="227"/>
      <c r="AE11" s="227"/>
      <c r="AF11" s="227"/>
      <c r="AG11" s="75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0"/>
      <c r="AY11" s="70"/>
      <c r="AZ11" s="70"/>
      <c r="BA11" s="70"/>
      <c r="BB11" s="70"/>
      <c r="BC11" s="71"/>
      <c r="BD11" s="70"/>
      <c r="BE11" s="70"/>
      <c r="BF11" s="70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ht="24.75" customHeight="1" hidden="1">
      <c r="A12" s="14"/>
      <c r="B12" s="114"/>
      <c r="C12" s="115"/>
      <c r="D12" s="113"/>
      <c r="E12" s="11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>
        <f>COUNTIF(V16:V55,"1")</f>
        <v>8</v>
      </c>
      <c r="W12" s="116">
        <f>COUNTIF(W16:W55,"1")</f>
        <v>20</v>
      </c>
      <c r="X12" s="116">
        <f>COUNTIF(X16:X55,"1")</f>
        <v>15</v>
      </c>
      <c r="Y12" s="116">
        <f>COUNTIF(Y16:Y55,"1")</f>
        <v>9</v>
      </c>
      <c r="Z12" s="117"/>
      <c r="AA12" s="117"/>
      <c r="AB12" s="58"/>
      <c r="AC12" s="57"/>
      <c r="AD12" s="57"/>
      <c r="AE12" s="57"/>
      <c r="AF12" s="77"/>
      <c r="AG12" s="77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0"/>
      <c r="AY12" s="70"/>
      <c r="AZ12" s="70"/>
      <c r="BA12" s="70"/>
      <c r="BB12" s="70"/>
      <c r="BC12" s="71"/>
      <c r="BD12" s="70"/>
      <c r="BE12" s="70"/>
      <c r="BF12" s="70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ht="24.75" customHeight="1" hidden="1">
      <c r="A13" s="14"/>
      <c r="B13" s="114"/>
      <c r="C13" s="115"/>
      <c r="D13" s="113"/>
      <c r="E13" s="113"/>
      <c r="F13" s="116">
        <f>COUNTIF(F16:F55,"1")</f>
        <v>25</v>
      </c>
      <c r="G13" s="116">
        <f aca="true" t="shared" si="0" ref="G13:U13">COUNTIF(G16:G55,"1")</f>
        <v>18</v>
      </c>
      <c r="H13" s="116">
        <f t="shared" si="0"/>
        <v>20</v>
      </c>
      <c r="I13" s="116">
        <f t="shared" si="0"/>
        <v>21</v>
      </c>
      <c r="J13" s="116">
        <f t="shared" si="0"/>
        <v>22</v>
      </c>
      <c r="K13" s="116">
        <f t="shared" si="0"/>
        <v>23</v>
      </c>
      <c r="L13" s="116">
        <f t="shared" si="0"/>
        <v>19</v>
      </c>
      <c r="M13" s="116">
        <f t="shared" si="0"/>
        <v>18</v>
      </c>
      <c r="N13" s="116">
        <f t="shared" si="0"/>
        <v>15</v>
      </c>
      <c r="O13" s="116">
        <f t="shared" si="0"/>
        <v>23</v>
      </c>
      <c r="P13" s="116">
        <f t="shared" si="0"/>
        <v>12</v>
      </c>
      <c r="Q13" s="116">
        <f t="shared" si="0"/>
        <v>15</v>
      </c>
      <c r="R13" s="116">
        <f t="shared" si="0"/>
        <v>16</v>
      </c>
      <c r="S13" s="116">
        <f t="shared" si="0"/>
        <v>20</v>
      </c>
      <c r="T13" s="116">
        <f t="shared" si="0"/>
        <v>15</v>
      </c>
      <c r="U13" s="116">
        <f t="shared" si="0"/>
        <v>15</v>
      </c>
      <c r="V13" s="116">
        <f>COUNTIF(V16:V55,"2")</f>
        <v>13</v>
      </c>
      <c r="W13" s="116">
        <f>COUNTIF(W16:W55,"2")</f>
        <v>0</v>
      </c>
      <c r="X13" s="116">
        <f>COUNTIF(X16:X55,"2")</f>
        <v>4</v>
      </c>
      <c r="Y13" s="116">
        <f>COUNTIF(Y16:Y55,"2")</f>
        <v>5</v>
      </c>
      <c r="Z13" s="117"/>
      <c r="AA13" s="117"/>
      <c r="AB13" s="58"/>
      <c r="AC13" s="57"/>
      <c r="AD13" s="57"/>
      <c r="AE13" s="57"/>
      <c r="AF13" s="77"/>
      <c r="AG13" s="77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0"/>
      <c r="AY13" s="70"/>
      <c r="AZ13" s="70"/>
      <c r="BA13" s="70"/>
      <c r="BB13" s="70"/>
      <c r="BC13" s="71"/>
      <c r="BD13" s="70"/>
      <c r="BE13" s="70"/>
      <c r="BF13" s="70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ht="24.75" customHeight="1" hidden="1">
      <c r="A14" s="14"/>
      <c r="B14" s="114"/>
      <c r="C14" s="115"/>
      <c r="D14" s="113"/>
      <c r="E14" s="113"/>
      <c r="F14" s="116">
        <f>COUNTIF(F16:F55,"0")</f>
        <v>0</v>
      </c>
      <c r="G14" s="116">
        <f aca="true" t="shared" si="1" ref="G14:Y14">COUNTIF(G16:G55,"0")</f>
        <v>7</v>
      </c>
      <c r="H14" s="116">
        <f t="shared" si="1"/>
        <v>5</v>
      </c>
      <c r="I14" s="116">
        <f t="shared" si="1"/>
        <v>4</v>
      </c>
      <c r="J14" s="116">
        <f t="shared" si="1"/>
        <v>3</v>
      </c>
      <c r="K14" s="116">
        <f t="shared" si="1"/>
        <v>2</v>
      </c>
      <c r="L14" s="116">
        <f t="shared" si="1"/>
        <v>5</v>
      </c>
      <c r="M14" s="116">
        <f t="shared" si="1"/>
        <v>7</v>
      </c>
      <c r="N14" s="116">
        <f t="shared" si="1"/>
        <v>10</v>
      </c>
      <c r="O14" s="116">
        <f t="shared" si="1"/>
        <v>2</v>
      </c>
      <c r="P14" s="116">
        <f t="shared" si="1"/>
        <v>13</v>
      </c>
      <c r="Q14" s="116">
        <f t="shared" si="1"/>
        <v>4</v>
      </c>
      <c r="R14" s="116">
        <f t="shared" si="1"/>
        <v>9</v>
      </c>
      <c r="S14" s="116">
        <f t="shared" si="1"/>
        <v>4</v>
      </c>
      <c r="T14" s="116">
        <f t="shared" si="1"/>
        <v>2</v>
      </c>
      <c r="U14" s="116">
        <f t="shared" si="1"/>
        <v>6</v>
      </c>
      <c r="V14" s="116">
        <f t="shared" si="1"/>
        <v>4</v>
      </c>
      <c r="W14" s="116">
        <f t="shared" si="1"/>
        <v>5</v>
      </c>
      <c r="X14" s="116">
        <f t="shared" si="1"/>
        <v>6</v>
      </c>
      <c r="Y14" s="116">
        <f t="shared" si="1"/>
        <v>11</v>
      </c>
      <c r="Z14" s="117"/>
      <c r="AA14" s="117"/>
      <c r="AB14" s="58"/>
      <c r="AC14" s="57"/>
      <c r="AD14" s="57"/>
      <c r="AE14" s="57"/>
      <c r="AF14" s="77"/>
      <c r="AG14" s="77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0"/>
      <c r="AY14" s="70"/>
      <c r="AZ14" s="70"/>
      <c r="BA14" s="70"/>
      <c r="BB14" s="70"/>
      <c r="BC14" s="71"/>
      <c r="BD14" s="70"/>
      <c r="BE14" s="70"/>
      <c r="BF14" s="70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ht="24.75" customHeight="1" hidden="1" thickBot="1">
      <c r="A15" s="14">
        <f>SUM(A16:A55)</f>
        <v>7</v>
      </c>
      <c r="B15" s="118" t="s">
        <v>2</v>
      </c>
      <c r="C15" s="119" t="s">
        <v>42</v>
      </c>
      <c r="D15" s="120" t="s">
        <v>41</v>
      </c>
      <c r="E15" s="182" t="s">
        <v>44</v>
      </c>
      <c r="F15" s="116">
        <f>COUNTIF(F16:F55,"N")</f>
        <v>0</v>
      </c>
      <c r="G15" s="116">
        <f aca="true" t="shared" si="2" ref="G15:Y15">COUNTIF(G16:G55,"N")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>
        <f t="shared" si="2"/>
        <v>0</v>
      </c>
      <c r="X15" s="116">
        <f t="shared" si="2"/>
        <v>0</v>
      </c>
      <c r="Y15" s="116">
        <f t="shared" si="2"/>
        <v>0</v>
      </c>
      <c r="Z15" s="121" t="s">
        <v>43</v>
      </c>
      <c r="AA15" s="122" t="s">
        <v>45</v>
      </c>
      <c r="AB15" s="88"/>
      <c r="AC15" s="78"/>
      <c r="AD15" s="78"/>
      <c r="AE15" s="78"/>
      <c r="AF15" s="90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70"/>
      <c r="AY15" s="70"/>
      <c r="AZ15" s="70"/>
      <c r="BA15" s="70"/>
      <c r="BB15" s="70"/>
      <c r="BC15" s="81"/>
      <c r="BF15" s="70"/>
      <c r="BG15" s="4"/>
      <c r="BH15" s="4"/>
      <c r="BI15" s="4"/>
      <c r="BJ15" s="11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12.75" customHeight="1">
      <c r="A16" s="15">
        <f>IF('СПИСОК КЛАССА'!I12=1,1,0)</f>
        <v>0</v>
      </c>
      <c r="B16" s="123">
        <v>1</v>
      </c>
      <c r="C16" s="124">
        <f>IF(NOT(ISBLANK('СПИСОК КЛАССА'!B12)),'СПИСОК КЛАССА'!B12,"")</f>
        <v>1</v>
      </c>
      <c r="D16" s="124">
        <f>IF(NOT(ISBLANK('СПИСОК КЛАССА'!C12)),IF(NOT(ISBLANK('СПИСОК КЛАССА'!I12)),'СПИСОК КЛАССА'!C12,"УЧЕНИК НЕ ВЫПОЛНЯЛ РАБОТУ"),"")</f>
      </c>
      <c r="E16" s="176">
        <f>IF(NOT(ISBLANK('СПИСОК КЛАССА'!I12)),IF(NOT(ISBLANK('СПИСОК КЛАССА'!I12)),'СПИСОК КЛАССА'!I12,"УЧЕНИК НЕ ВЫПОЛНЯЛ РАБОТУ"),"")</f>
        <v>4</v>
      </c>
      <c r="F16" s="125">
        <f>IF((ISBLANK($D16)),"",IF($E16=1,Вариант1!F16,IF(Класс!$E16=2,Вариант2!F16,IF(Класс!$E16=3,Вариант3!F16,IF($E16=4,Вариант4!F16,"")))))</f>
        <v>1</v>
      </c>
      <c r="G16" s="125">
        <f>IF((ISBLANK($D16)),"",IF($E16=1,Вариант1!G16,IF(Класс!$E16=2,Вариант2!G16,IF(Класс!$E16=3,Вариант3!G16,IF($E16=4,Вариант4!G16,"")))))</f>
        <v>1</v>
      </c>
      <c r="H16" s="125">
        <f>IF((ISBLANK($D16)),"",IF($E16=1,Вариант1!H16,IF(Класс!$E16=2,Вариант2!H16,IF(Класс!$E16=3,Вариант3!H16,IF($E16=4,Вариант4!H16,"")))))</f>
        <v>1</v>
      </c>
      <c r="I16" s="125">
        <f>IF((ISBLANK($D16)),"",IF($E16=1,Вариант1!I16,IF(Класс!$E16=2,Вариант2!I16,IF(Класс!$E16=3,Вариант3!I16,IF($E16=4,Вариант4!I16,"")))))</f>
        <v>1</v>
      </c>
      <c r="J16" s="125">
        <f>IF((ISBLANK($D16)),"",IF($E16=1,Вариант1!J16,IF(Класс!$E16=2,Вариант2!J16,IF(Класс!$E16=3,Вариант3!J16,IF($E16=4,Вариант4!J16,"")))))</f>
        <v>1</v>
      </c>
      <c r="K16" s="125">
        <f>IF((ISBLANK($D16)),"",IF($E16=1,Вариант1!K16,IF(Класс!$E16=2,Вариант2!K16,IF(Класс!$E16=3,Вариант3!K16,IF($E16=4,Вариант4!K16,"")))))</f>
        <v>1</v>
      </c>
      <c r="L16" s="125">
        <f>IF((ISBLANK($D16)),"",IF($E16=1,Вариант1!L16,IF(Класс!$E16=2,Вариант2!L16,IF(Класс!$E16=3,Вариант3!L16,IF($E16=4,Вариант4!L16,"")))))</f>
        <v>2</v>
      </c>
      <c r="M16" s="125">
        <f>IF((ISBLANK($D16)),"",IF($E16=1,Вариант1!M16,IF(Класс!$E16=2,Вариант2!M16,IF(Класс!$E16=3,Вариант3!M16,IF($E16=4,Вариант4!M16,"")))))</f>
        <v>1</v>
      </c>
      <c r="N16" s="125">
        <f>IF((ISBLANK($D16)),"",IF($E16=1,Вариант1!N16,IF(Класс!$E16=2,Вариант2!N16,IF(Класс!$E16=3,Вариант3!N16,IF($E16=4,Вариант4!N16,"")))))</f>
        <v>1</v>
      </c>
      <c r="O16" s="125">
        <f>IF((ISBLANK($D16)),"",IF($E16=1,Вариант1!O16,IF(Класс!$E16=2,Вариант2!O16,IF(Класс!$E16=3,Вариант3!O16,IF($E16=4,Вариант4!O16,"")))))</f>
        <v>1</v>
      </c>
      <c r="P16" s="125">
        <f>IF((ISBLANK($D16)),"",IF($E16=1,Вариант1!P16,IF(Класс!$E16=2,Вариант2!P16,IF(Класс!$E16=3,Вариант3!P16,IF($E16=4,Вариант4!P16,"")))))</f>
        <v>0</v>
      </c>
      <c r="Q16" s="125">
        <f>IF((ISBLANK($D16)),"",IF($E16=1,Вариант1!Q16,IF(Класс!$E16=2,Вариант2!Q16,IF(Класс!$E16=3,Вариант3!Q16,IF($E16=4,Вариант4!Q16,"")))))</f>
        <v>1</v>
      </c>
      <c r="R16" s="125">
        <f>IF((ISBLANK($D16)),"",IF($E16=1,Вариант1!R16,IF(Класс!$E16=2,Вариант2!R16,IF(Класс!$E16=3,Вариант3!R16,IF($E16=4,Вариант4!R16,"")))))</f>
        <v>1</v>
      </c>
      <c r="S16" s="125">
        <f>IF((ISBLANK($D16)),"",IF($E16=1,Вариант1!S16,IF(Класс!$E16=2,Вариант2!S16,IF(Класс!$E16=3,Вариант3!S16,IF($E16=4,Вариант4!S16,"")))))</f>
        <v>1</v>
      </c>
      <c r="T16" s="125">
        <f>IF((ISBLANK($D16)),"",IF($E16=1,Вариант1!T16,IF(Класс!$E16=2,Вариант2!T16,IF(Класс!$E16=3,Вариант3!T16,IF($E16=4,Вариант4!T16,"")))))</f>
        <v>2</v>
      </c>
      <c r="U16" s="125">
        <f>IF((ISBLANK($D16)),"",IF($E16=1,Вариант1!U16,IF(Класс!$E16=2,Вариант2!U16,IF(Класс!$E16=3,Вариант3!U16,IF($E16=4,Вариант4!U16,"")))))</f>
        <v>1</v>
      </c>
      <c r="V16" s="125">
        <f>IF((ISBLANK($D16)),"",IF($E16=1,Вариант1!V16,IF(Класс!$E16=2,Вариант2!V16,IF(Класс!$E16=3,Вариант3!V16,IF($E16=4,Вариант4!V16,"")))))</f>
        <v>2</v>
      </c>
      <c r="W16" s="125">
        <f>IF((ISBLANK($D16)),"",IF($E16=1,Вариант1!W16,IF(Класс!$E16=2,Вариант2!W16,IF(Класс!$E16=3,Вариант3!W16,IF($E16=4,Вариант4!W16,"")))))</f>
        <v>1</v>
      </c>
      <c r="X16" s="125">
        <f>IF((ISBLANK($D16)),"",IF($E16=1,Вариант1!X16,IF(Класс!$E16=2,Вариант2!X16,IF(Класс!$E16=3,Вариант3!X16,IF($E16=4,Вариант4!X16,"")))))</f>
        <v>1</v>
      </c>
      <c r="Y16" s="125">
        <f>IF((ISBLANK($D16)),"",IF($E16=1,Вариант1!Y16,IF(Класс!$E16=2,Вариант2!Y16,IF(Класс!$E16=3,Вариант3!Y16,IF($E16=4,Вариант4!Y16,"")))))</f>
        <v>2</v>
      </c>
      <c r="Z16" s="153">
        <f>IF(AND(OR($C16&lt;&gt;"",$D16&lt;&gt;""),$E16&lt;&gt;0),SUM(F16:Y16),"")</f>
        <v>23</v>
      </c>
      <c r="AA16" s="154">
        <f>IF(AND(OR($C16&lt;&gt;"",$D16&lt;&gt;""),$E16&lt;&gt;0),Z16/24,"")</f>
        <v>0.9583333333333334</v>
      </c>
      <c r="AB16" s="89">
        <f>IF(E16=1,SUM(F16:S16),IF(E16=2,SUM(F16:H16,J16:M16,O16:T16,W16),IF(E16=3,SUM(F16:O16,R16,T16,W16:X16),SUM(F16:K16,M16:O16,Q16:R16,U16,W16:X16))))</f>
        <v>14</v>
      </c>
      <c r="AC16" s="157">
        <f>IF(AND(OR($C16&lt;&gt;"",$D16&lt;&gt;""),$E16&lt;&gt;0),AB16/14,"")</f>
        <v>1</v>
      </c>
      <c r="AD16" s="156">
        <f>IF(E16=1,SUM(T16:Y16),IF(E16=2,SUM(I16,N16,U16,V16,X16,Y16),IF(E16=3,SUM(P16:Q16,S16,U16,V16,Y16),SUM(L16,P16,S16,T16,V16,Y16))))</f>
        <v>9</v>
      </c>
      <c r="AE16" s="157">
        <f>IF(AND(OR($C16&lt;&gt;"",$D16&lt;&gt;""),$E16&lt;&gt;0),AD16/10,"")</f>
        <v>0.9</v>
      </c>
      <c r="AF16" s="157" t="str">
        <f>IF(AND(OR($C16&lt;&gt;"",$D16&lt;&gt;""),$E16&lt;&gt;0),(IF((AND((AC16&lt;65%),(AD16&lt;=3))),"Низкий",IF((AND((AC16&lt;65%),(AD16&gt;=4))),"Пониженный",IF((AND((AC16&gt;=65%),(AC16&lt;85%),(AD16&lt;=3))),"Базовый",IF((OR((AND((AC16&gt;85%),(AD16&lt;=7))),(AND((AC16&gt;=65%),(AC16&lt;85%),(AD16&gt;=4))))),"Повышенный","Высокий"))))),"")</f>
        <v>Высокий</v>
      </c>
      <c r="AG16" s="82">
        <f>SUM($AA$16:$AA$55)/(Вариант1!$A$15+Вариант2!$A$15+Вариант3!$A$15+Вариант4!$A$15)</f>
        <v>0.7216666666666667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70"/>
      <c r="AY16" s="70"/>
      <c r="AZ16" s="70"/>
      <c r="BA16" s="70"/>
      <c r="BB16" s="70"/>
      <c r="BC16" s="81"/>
      <c r="BF16" s="70"/>
      <c r="BG16" s="4"/>
      <c r="BH16" s="4"/>
      <c r="BI16" s="4"/>
      <c r="BJ16" s="11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ht="12.75" customHeight="1">
      <c r="A17" s="15">
        <f>IF('СПИСОК КЛАССА'!I13=1,1,0)</f>
        <v>0</v>
      </c>
      <c r="B17" s="123">
        <v>2</v>
      </c>
      <c r="C17" s="124">
        <f>IF(NOT(ISBLANK('СПИСОК КЛАССА'!B13)),'СПИСОК КЛАССА'!B13,"")</f>
        <v>2</v>
      </c>
      <c r="D17" s="124">
        <f>IF(NOT(ISBLANK('СПИСОК КЛАССА'!C13)),IF(NOT(ISBLANK('СПИСОК КЛАССА'!I13)),'СПИСОК КЛАССА'!C13,"УЧЕНИК НЕ ВЫПОЛНЯЛ РАБОТУ"),"")</f>
      </c>
      <c r="E17" s="176">
        <f>IF(NOT(ISBLANK('СПИСОК КЛАССА'!I13)),IF(NOT(ISBLANK('СПИСОК КЛАССА'!I13)),'СПИСОК КЛАССА'!I13,"УЧЕНИК НЕ ВЫПОЛНЯЛ РАБОТУ"),"")</f>
        <v>4</v>
      </c>
      <c r="F17" s="125">
        <f>IF((ISBLANK($D17)),"",IF($E17=1,Вариант1!F17,IF(Класс!$E17=2,Вариант2!F17,IF(Класс!$E17=3,Вариант3!F17,IF($E17=4,Вариант4!F17,"")))))</f>
        <v>1</v>
      </c>
      <c r="G17" s="125">
        <f>IF((ISBLANK($D17)),"",IF($E17=1,Вариант1!G17,IF(Класс!$E17=2,Вариант2!G17,IF(Класс!$E17=3,Вариант3!G17,IF($E17=4,Вариант4!G17,"")))))</f>
        <v>1</v>
      </c>
      <c r="H17" s="125">
        <f>IF((ISBLANK($D17)),"",IF($E17=1,Вариант1!H17,IF(Класс!$E17=2,Вариант2!H17,IF(Класс!$E17=3,Вариант3!H17,IF($E17=4,Вариант4!H17,"")))))</f>
        <v>1</v>
      </c>
      <c r="I17" s="125">
        <f>IF((ISBLANK($D17)),"",IF($E17=1,Вариант1!I17,IF(Класс!$E17=2,Вариант2!I17,IF(Класс!$E17=3,Вариант3!I17,IF($E17=4,Вариант4!I17,"")))))</f>
        <v>1</v>
      </c>
      <c r="J17" s="125">
        <f>IF((ISBLANK($D17)),"",IF($E17=1,Вариант1!J17,IF(Класс!$E17=2,Вариант2!J17,IF(Класс!$E17=3,Вариант3!J17,IF($E17=4,Вариант4!J17,"")))))</f>
        <v>1</v>
      </c>
      <c r="K17" s="125">
        <f>IF((ISBLANK($D17)),"",IF($E17=1,Вариант1!K17,IF(Класс!$E17=2,Вариант2!K17,IF(Класс!$E17=3,Вариант3!K17,IF($E17=4,Вариант4!K17,"")))))</f>
        <v>1</v>
      </c>
      <c r="L17" s="125">
        <f>IF((ISBLANK($D17)),"",IF($E17=1,Вариант1!L17,IF(Класс!$E17=2,Вариант2!L17,IF(Класс!$E17=3,Вариант3!L17,IF($E17=4,Вариант4!L17,"")))))</f>
        <v>1</v>
      </c>
      <c r="M17" s="125">
        <f>IF((ISBLANK($D17)),"",IF($E17=1,Вариант1!M17,IF(Класс!$E17=2,Вариант2!M17,IF(Класс!$E17=3,Вариант3!M17,IF($E17=4,Вариант4!M17,"")))))</f>
        <v>1</v>
      </c>
      <c r="N17" s="125">
        <f>IF((ISBLANK($D17)),"",IF($E17=1,Вариант1!N17,IF(Класс!$E17=2,Вариант2!N17,IF(Класс!$E17=3,Вариант3!N17,IF($E17=4,Вариант4!N17,"")))))</f>
        <v>1</v>
      </c>
      <c r="O17" s="125">
        <f>IF((ISBLANK($D17)),"",IF($E17=1,Вариант1!O17,IF(Класс!$E17=2,Вариант2!O17,IF(Класс!$E17=3,Вариант3!O17,IF($E17=4,Вариант4!O17,"")))))</f>
        <v>1</v>
      </c>
      <c r="P17" s="125">
        <f>IF((ISBLANK($D17)),"",IF($E17=1,Вариант1!P17,IF(Класс!$E17=2,Вариант2!P17,IF(Класс!$E17=3,Вариант3!P17,IF($E17=4,Вариант4!P17,"")))))</f>
        <v>1</v>
      </c>
      <c r="Q17" s="125">
        <f>IF((ISBLANK($D17)),"",IF($E17=1,Вариант1!Q17,IF(Класс!$E17=2,Вариант2!Q17,IF(Класс!$E17=3,Вариант3!Q17,IF($E17=4,Вариант4!Q17,"")))))</f>
        <v>1</v>
      </c>
      <c r="R17" s="125">
        <f>IF((ISBLANK($D17)),"",IF($E17=1,Вариант1!R17,IF(Класс!$E17=2,Вариант2!R17,IF(Класс!$E17=3,Вариант3!R17,IF($E17=4,Вариант4!R17,"")))))</f>
        <v>1</v>
      </c>
      <c r="S17" s="125">
        <f>IF((ISBLANK($D17)),"",IF($E17=1,Вариант1!S17,IF(Класс!$E17=2,Вариант2!S17,IF(Класс!$E17=3,Вариант3!S17,IF($E17=4,Вариант4!S17,"")))))</f>
        <v>1</v>
      </c>
      <c r="T17" s="125">
        <f>IF((ISBLANK($D17)),"",IF($E17=1,Вариант1!T17,IF(Класс!$E17=2,Вариант2!T17,IF(Класс!$E17=3,Вариант3!T17,IF($E17=4,Вариант4!T17,"")))))</f>
        <v>2</v>
      </c>
      <c r="U17" s="125">
        <f>IF((ISBLANK($D17)),"",IF($E17=1,Вариант1!U17,IF(Класс!$E17=2,Вариант2!U17,IF(Класс!$E17=3,Вариант3!U17,IF($E17=4,Вариант4!U17,"")))))</f>
        <v>1</v>
      </c>
      <c r="V17" s="125">
        <f>IF((ISBLANK($D17)),"",IF($E17=1,Вариант1!V17,IF(Класс!$E17=2,Вариант2!V17,IF(Класс!$E17=3,Вариант3!V17,IF($E17=4,Вариант4!V17,"")))))</f>
        <v>1</v>
      </c>
      <c r="W17" s="125">
        <f>IF((ISBLANK($D17)),"",IF($E17=1,Вариант1!W17,IF(Класс!$E17=2,Вариант2!W17,IF(Класс!$E17=3,Вариант3!W17,IF($E17=4,Вариант4!W17,"")))))</f>
        <v>1</v>
      </c>
      <c r="X17" s="125">
        <f>IF((ISBLANK($D17)),"",IF($E17=1,Вариант1!X17,IF(Класс!$E17=2,Вариант2!X17,IF(Класс!$E17=3,Вариант3!X17,IF($E17=4,Вариант4!X17,"")))))</f>
        <v>1</v>
      </c>
      <c r="Y17" s="125">
        <f>IF((ISBLANK($D17)),"",IF($E17=1,Вариант1!Y17,IF(Класс!$E17=2,Вариант2!Y17,IF(Класс!$E17=3,Вариант3!Y17,IF($E17=4,Вариант4!Y17,"")))))</f>
        <v>1</v>
      </c>
      <c r="Z17" s="153">
        <f aca="true" t="shared" si="3" ref="Z17:Z55">IF(AND(OR($C17&lt;&gt;"",$D17&lt;&gt;""),$E17&lt;&gt;0),SUM(F17:Y17),"")</f>
        <v>21</v>
      </c>
      <c r="AA17" s="154">
        <f aca="true" t="shared" si="4" ref="AA17:AA55">IF(AND(OR($C17&lt;&gt;"",$D17&lt;&gt;""),$E17&lt;&gt;0),Z17/24,"")</f>
        <v>0.875</v>
      </c>
      <c r="AB17" s="89">
        <f aca="true" t="shared" si="5" ref="AB17:AB55">IF(E17=1,SUM(F17:S17),IF(E17=2,SUM(F17:H17,J17:M17,O17:T17,W17),IF(E17=3,SUM(F17:O17,R17,T17,W17:X17),SUM(F17:K17,M17:O17,Q17:R17,U17,W17:X17))))</f>
        <v>14</v>
      </c>
      <c r="AC17" s="157">
        <f aca="true" t="shared" si="6" ref="AC17:AC55">IF(AND(OR($C17&lt;&gt;"",$D17&lt;&gt;""),$E17&lt;&gt;0),AB17/14,"")</f>
        <v>1</v>
      </c>
      <c r="AD17" s="156">
        <f aca="true" t="shared" si="7" ref="AD17:AD55">IF(E17=1,SUM(T17:Y17),IF(E17=2,SUM(I17,N17,U17,V17,X17,Y17),IF(E17=3,SUM(P17:Q17,S17,U17,V17,Y17),SUM(L17,P17,S17,T17,V17,Y17))))</f>
        <v>7</v>
      </c>
      <c r="AE17" s="157">
        <f aca="true" t="shared" si="8" ref="AE17:AE55">IF(AND(OR($C17&lt;&gt;"",$D17&lt;&gt;""),$E17&lt;&gt;0),AD17/10,"")</f>
        <v>0.7</v>
      </c>
      <c r="AF17" s="157" t="str">
        <f aca="true" t="shared" si="9" ref="AF17:AF55">IF(AND(OR($C17&lt;&gt;"",$D17&lt;&gt;""),$E17&lt;&gt;0),(IF((AND((AC17&lt;65%),(AD17&lt;=3))),"Низкий",IF((AND((AC17&lt;65%),(AD17&gt;=4))),"Пониженный",IF((AND((AC17&gt;=65%),(AC17&lt;85%),(AD17&lt;=3))),"Базовый",IF((OR((AND((AC17&gt;85%),(AD17&lt;=7))),(AND((AC17&gt;=65%),(AC17&lt;85%),(AD17&gt;=4))))),"Повышенный","Высокий"))))),"")</f>
        <v>Повышенный</v>
      </c>
      <c r="AG17" s="82">
        <f>SUM($AA$16:$AA$55)/(Вариант1!$A$15+Вариант2!$A$15+Вариант3!$A$15+Вариант4!$A$15)</f>
        <v>0.7216666666666667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70"/>
      <c r="AY17" s="70"/>
      <c r="AZ17" s="70"/>
      <c r="BA17" s="70"/>
      <c r="BB17" s="70"/>
      <c r="BC17" s="81"/>
      <c r="BF17" s="70"/>
      <c r="BG17" s="4"/>
      <c r="BH17" s="4"/>
      <c r="BI17" s="4"/>
      <c r="BJ17" s="11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ht="12.75" customHeight="1">
      <c r="A18" s="15">
        <f>IF('СПИСОК КЛАССА'!I14=1,1,0)</f>
        <v>0</v>
      </c>
      <c r="B18" s="123">
        <v>3</v>
      </c>
      <c r="C18" s="124">
        <f>IF(NOT(ISBLANK('СПИСОК КЛАССА'!B14)),'СПИСОК КЛАССА'!B14,"")</f>
        <v>3</v>
      </c>
      <c r="D18" s="124">
        <f>IF(NOT(ISBLANK('СПИСОК КЛАССА'!C14)),IF(NOT(ISBLANK('СПИСОК КЛАССА'!I14)),'СПИСОК КЛАССА'!C14,"УЧЕНИК НЕ ВЫПОЛНЯЛ РАБОТУ"),"")</f>
      </c>
      <c r="E18" s="176">
        <f>IF(NOT(ISBLANK('СПИСОК КЛАССА'!I14)),IF(NOT(ISBLANK('СПИСОК КЛАССА'!I14)),'СПИСОК КЛАССА'!I14,"УЧЕНИК НЕ ВЫПОЛНЯЛ РАБОТУ"),"")</f>
        <v>4</v>
      </c>
      <c r="F18" s="125">
        <f>IF((ISBLANK($D18)),"",IF($E18=1,Вариант1!F18,IF(Класс!$E18=2,Вариант2!F18,IF(Класс!$E18=3,Вариант3!F18,IF($E18=4,Вариант4!F18,"")))))</f>
        <v>1</v>
      </c>
      <c r="G18" s="125">
        <f>IF((ISBLANK($D18)),"",IF($E18=1,Вариант1!G18,IF(Класс!$E18=2,Вариант2!G18,IF(Класс!$E18=3,Вариант3!G18,IF($E18=4,Вариант4!G18,"")))))</f>
        <v>0</v>
      </c>
      <c r="H18" s="125">
        <f>IF((ISBLANK($D18)),"",IF($E18=1,Вариант1!H18,IF(Класс!$E18=2,Вариант2!H18,IF(Класс!$E18=3,Вариант3!H18,IF($E18=4,Вариант4!H18,"")))))</f>
        <v>1</v>
      </c>
      <c r="I18" s="125">
        <f>IF((ISBLANK($D18)),"",IF($E18=1,Вариант1!I18,IF(Класс!$E18=2,Вариант2!I18,IF(Класс!$E18=3,Вариант3!I18,IF($E18=4,Вариант4!I18,"")))))</f>
        <v>1</v>
      </c>
      <c r="J18" s="125">
        <f>IF((ISBLANK($D18)),"",IF($E18=1,Вариант1!J18,IF(Класс!$E18=2,Вариант2!J18,IF(Класс!$E18=3,Вариант3!J18,IF($E18=4,Вариант4!J18,"")))))</f>
        <v>0</v>
      </c>
      <c r="K18" s="125">
        <f>IF((ISBLANK($D18)),"",IF($E18=1,Вариант1!K18,IF(Класс!$E18=2,Вариант2!K18,IF(Класс!$E18=3,Вариант3!K18,IF($E18=4,Вариант4!K18,"")))))</f>
        <v>0</v>
      </c>
      <c r="L18" s="125">
        <f>IF((ISBLANK($D18)),"",IF($E18=1,Вариант1!L18,IF(Класс!$E18=2,Вариант2!L18,IF(Класс!$E18=3,Вариант3!L18,IF($E18=4,Вариант4!L18,"")))))</f>
        <v>1</v>
      </c>
      <c r="M18" s="125">
        <f>IF((ISBLANK($D18)),"",IF($E18=1,Вариант1!M18,IF(Класс!$E18=2,Вариант2!M18,IF(Класс!$E18=3,Вариант3!M18,IF($E18=4,Вариант4!M18,"")))))</f>
        <v>1</v>
      </c>
      <c r="N18" s="125">
        <f>IF((ISBLANK($D18)),"",IF($E18=1,Вариант1!N18,IF(Класс!$E18=2,Вариант2!N18,IF(Класс!$E18=3,Вариант3!N18,IF($E18=4,Вариант4!N18,"")))))</f>
        <v>1</v>
      </c>
      <c r="O18" s="125">
        <f>IF((ISBLANK($D18)),"",IF($E18=1,Вариант1!O18,IF(Класс!$E18=2,Вариант2!O18,IF(Класс!$E18=3,Вариант3!O18,IF($E18=4,Вариант4!O18,"")))))</f>
        <v>1</v>
      </c>
      <c r="P18" s="125">
        <f>IF((ISBLANK($D18)),"",IF($E18=1,Вариант1!P18,IF(Класс!$E18=2,Вариант2!P18,IF(Класс!$E18=3,Вариант3!P18,IF($E18=4,Вариант4!P18,"")))))</f>
        <v>0</v>
      </c>
      <c r="Q18" s="125">
        <f>IF((ISBLANK($D18)),"",IF($E18=1,Вариант1!Q18,IF(Класс!$E18=2,Вариант2!Q18,IF(Класс!$E18=3,Вариант3!Q18,IF($E18=4,Вариант4!Q18,"")))))</f>
        <v>1</v>
      </c>
      <c r="R18" s="125">
        <f>IF((ISBLANK($D18)),"",IF($E18=1,Вариант1!R18,IF(Класс!$E18=2,Вариант2!R18,IF(Класс!$E18=3,Вариант3!R18,IF($E18=4,Вариант4!R18,"")))))</f>
        <v>1</v>
      </c>
      <c r="S18" s="125">
        <f>IF((ISBLANK($D18)),"",IF($E18=1,Вариант1!S18,IF(Класс!$E18=2,Вариант2!S18,IF(Класс!$E18=3,Вариант3!S18,IF($E18=4,Вариант4!S18,"")))))</f>
        <v>1</v>
      </c>
      <c r="T18" s="125">
        <f>IF((ISBLANK($D18)),"",IF($E18=1,Вариант1!T18,IF(Класс!$E18=2,Вариант2!T18,IF(Класс!$E18=3,Вариант3!T18,IF($E18=4,Вариант4!T18,"")))))</f>
        <v>2</v>
      </c>
      <c r="U18" s="125">
        <f>IF((ISBLANK($D18)),"",IF($E18=1,Вариант1!U18,IF(Класс!$E18=2,Вариант2!U18,IF(Класс!$E18=3,Вариант3!U18,IF($E18=4,Вариант4!U18,"")))))</f>
        <v>1</v>
      </c>
      <c r="V18" s="125">
        <f>IF((ISBLANK($D18)),"",IF($E18=1,Вариант1!V18,IF(Класс!$E18=2,Вариант2!V18,IF(Класс!$E18=3,Вариант3!V18,IF($E18=4,Вариант4!V18,"")))))</f>
        <v>2</v>
      </c>
      <c r="W18" s="125">
        <f>IF((ISBLANK($D18)),"",IF($E18=1,Вариант1!W18,IF(Класс!$E18=2,Вариант2!W18,IF(Класс!$E18=3,Вариант3!W18,IF($E18=4,Вариант4!W18,"")))))</f>
        <v>1</v>
      </c>
      <c r="X18" s="125">
        <f>IF((ISBLANK($D18)),"",IF($E18=1,Вариант1!X18,IF(Класс!$E18=2,Вариант2!X18,IF(Класс!$E18=3,Вариант3!X18,IF($E18=4,Вариант4!X18,"")))))</f>
        <v>0</v>
      </c>
      <c r="Y18" s="125">
        <f>IF((ISBLANK($D18)),"",IF($E18=1,Вариант1!Y18,IF(Класс!$E18=2,Вариант2!Y18,IF(Класс!$E18=3,Вариант3!Y18,IF($E18=4,Вариант4!Y18,"")))))</f>
        <v>2</v>
      </c>
      <c r="Z18" s="153">
        <f t="shared" si="3"/>
        <v>18</v>
      </c>
      <c r="AA18" s="154">
        <f t="shared" si="4"/>
        <v>0.75</v>
      </c>
      <c r="AB18" s="89">
        <f t="shared" si="5"/>
        <v>10</v>
      </c>
      <c r="AC18" s="157">
        <f t="shared" si="6"/>
        <v>0.7142857142857143</v>
      </c>
      <c r="AD18" s="156">
        <f t="shared" si="7"/>
        <v>8</v>
      </c>
      <c r="AE18" s="157">
        <f t="shared" si="8"/>
        <v>0.8</v>
      </c>
      <c r="AF18" s="157" t="str">
        <f t="shared" si="9"/>
        <v>Повышенный</v>
      </c>
      <c r="AG18" s="82">
        <f>SUM($AA$16:$AA$55)/(Вариант1!$A$15+Вариант2!$A$15+Вариант3!$A$15+Вариант4!$A$15)</f>
        <v>0.7216666666666667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70"/>
      <c r="AY18" s="70"/>
      <c r="AZ18" s="70"/>
      <c r="BA18" s="70"/>
      <c r="BB18" s="70"/>
      <c r="BC18" s="83"/>
      <c r="BF18" s="70"/>
      <c r="BG18" s="4"/>
      <c r="BH18" s="4"/>
      <c r="BI18" s="4"/>
      <c r="BJ18" s="11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ht="12.75" customHeight="1">
      <c r="A19" s="15">
        <f>IF('СПИСОК КЛАССА'!I15=1,1,0)</f>
        <v>0</v>
      </c>
      <c r="B19" s="123">
        <v>4</v>
      </c>
      <c r="C19" s="124">
        <f>IF(NOT(ISBLANK('СПИСОК КЛАССА'!B15)),'СПИСОК КЛАССА'!B15,"")</f>
        <v>4</v>
      </c>
      <c r="D19" s="124">
        <f>IF(NOT(ISBLANK('СПИСОК КЛАССА'!C15)),IF(NOT(ISBLANK('СПИСОК КЛАССА'!I15)),'СПИСОК КЛАССА'!C15,"УЧЕНИК НЕ ВЫПОЛНЯЛ РАБОТУ"),"")</f>
      </c>
      <c r="E19" s="176">
        <f>IF(NOT(ISBLANK('СПИСОК КЛАССА'!I15)),IF(NOT(ISBLANK('СПИСОК КЛАССА'!I15)),'СПИСОК КЛАССА'!I15,"УЧЕНИК НЕ ВЫПОЛНЯЛ РАБОТУ"),"")</f>
        <v>3</v>
      </c>
      <c r="F19" s="125">
        <f>IF((ISBLANK($D19)),"",IF($E19=1,Вариант1!F19,IF(Класс!$E19=2,Вариант2!F19,IF(Класс!$E19=3,Вариант3!F19,IF($E19=4,Вариант4!F19,"")))))</f>
        <v>1</v>
      </c>
      <c r="G19" s="125">
        <f>IF((ISBLANK($D19)),"",IF($E19=1,Вариант1!G19,IF(Класс!$E19=2,Вариант2!G19,IF(Класс!$E19=3,Вариант3!G19,IF($E19=4,Вариант4!G19,"")))))</f>
        <v>1</v>
      </c>
      <c r="H19" s="125">
        <f>IF((ISBLANK($D19)),"",IF($E19=1,Вариант1!H19,IF(Класс!$E19=2,Вариант2!H19,IF(Класс!$E19=3,Вариант3!H19,IF($E19=4,Вариант4!H19,"")))))</f>
        <v>0</v>
      </c>
      <c r="I19" s="125">
        <f>IF((ISBLANK($D19)),"",IF($E19=1,Вариант1!I19,IF(Класс!$E19=2,Вариант2!I19,IF(Класс!$E19=3,Вариант3!I19,IF($E19=4,Вариант4!I19,"")))))</f>
        <v>1</v>
      </c>
      <c r="J19" s="125">
        <f>IF((ISBLANK($D19)),"",IF($E19=1,Вариант1!J19,IF(Класс!$E19=2,Вариант2!J19,IF(Класс!$E19=3,Вариант3!J19,IF($E19=4,Вариант4!J19,"")))))</f>
        <v>1</v>
      </c>
      <c r="K19" s="125">
        <f>IF((ISBLANK($D19)),"",IF($E19=1,Вариант1!K19,IF(Класс!$E19=2,Вариант2!K19,IF(Класс!$E19=3,Вариант3!K19,IF($E19=4,Вариант4!K19,"")))))</f>
        <v>1</v>
      </c>
      <c r="L19" s="125">
        <f>IF((ISBLANK($D19)),"",IF($E19=1,Вариант1!L19,IF(Класс!$E19=2,Вариант2!L19,IF(Класс!$E19=3,Вариант3!L19,IF($E19=4,Вариант4!L19,"")))))</f>
        <v>1</v>
      </c>
      <c r="M19" s="125">
        <f>IF((ISBLANK($D19)),"",IF($E19=1,Вариант1!M19,IF(Класс!$E19=2,Вариант2!M19,IF(Класс!$E19=3,Вариант3!M19,IF($E19=4,Вариант4!M19,"")))))</f>
        <v>1</v>
      </c>
      <c r="N19" s="125">
        <f>IF((ISBLANK($D19)),"",IF($E19=1,Вариант1!N19,IF(Класс!$E19=2,Вариант2!N19,IF(Класс!$E19=3,Вариант3!N19,IF($E19=4,Вариант4!N19,"")))))</f>
        <v>0</v>
      </c>
      <c r="O19" s="125">
        <f>IF((ISBLANK($D19)),"",IF($E19=1,Вариант1!O19,IF(Класс!$E19=2,Вариант2!O19,IF(Класс!$E19=3,Вариант3!O19,IF($E19=4,Вариант4!O19,"")))))</f>
        <v>1</v>
      </c>
      <c r="P19" s="125">
        <f>IF((ISBLANK($D19)),"",IF($E19=1,Вариант1!P19,IF(Класс!$E19=2,Вариант2!P19,IF(Класс!$E19=3,Вариант3!P19,IF($E19=4,Вариант4!P19,"")))))</f>
        <v>1</v>
      </c>
      <c r="Q19" s="125">
        <f>IF((ISBLANK($D19)),"",IF($E19=1,Вариант1!Q19,IF(Класс!$E19=2,Вариант2!Q19,IF(Класс!$E19=3,Вариант3!Q19,IF($E19=4,Вариант4!Q19,"")))))</f>
        <v>2</v>
      </c>
      <c r="R19" s="125">
        <f>IF((ISBLANK($D19)),"",IF($E19=1,Вариант1!R19,IF(Класс!$E19=2,Вариант2!R19,IF(Класс!$E19=3,Вариант3!R19,IF($E19=4,Вариант4!R19,"")))))</f>
        <v>0</v>
      </c>
      <c r="S19" s="125">
        <f>IF((ISBLANK($D19)),"",IF($E19=1,Вариант1!S19,IF(Класс!$E19=2,Вариант2!S19,IF(Класс!$E19=3,Вариант3!S19,IF($E19=4,Вариант4!S19,"")))))</f>
        <v>1</v>
      </c>
      <c r="T19" s="125">
        <f>IF((ISBLANK($D19)),"",IF($E19=1,Вариант1!T19,IF(Класс!$E19=2,Вариант2!T19,IF(Класс!$E19=3,Вариант3!T19,IF($E19=4,Вариант4!T19,"")))))</f>
        <v>1</v>
      </c>
      <c r="U19" s="125">
        <f>IF((ISBLANK($D19)),"",IF($E19=1,Вариант1!U19,IF(Класс!$E19=2,Вариант2!U19,IF(Класс!$E19=3,Вариант3!U19,IF($E19=4,Вариант4!U19,"")))))</f>
        <v>1</v>
      </c>
      <c r="V19" s="125">
        <f>IF((ISBLANK($D19)),"",IF($E19=1,Вариант1!V19,IF(Класс!$E19=2,Вариант2!V19,IF(Класс!$E19=3,Вариант3!V19,IF($E19=4,Вариант4!V19,"")))))</f>
        <v>0</v>
      </c>
      <c r="W19" s="125">
        <f>IF((ISBLANK($D19)),"",IF($E19=1,Вариант1!W19,IF(Класс!$E19=2,Вариант2!W19,IF(Класс!$E19=3,Вариант3!W19,IF($E19=4,Вариант4!W19,"")))))</f>
        <v>0</v>
      </c>
      <c r="X19" s="125">
        <f>IF((ISBLANK($D19)),"",IF($E19=1,Вариант1!X19,IF(Класс!$E19=2,Вариант2!X19,IF(Класс!$E19=3,Вариант3!X19,IF($E19=4,Вариант4!X19,"")))))</f>
        <v>1</v>
      </c>
      <c r="Y19" s="125">
        <f>IF((ISBLANK($D19)),"",IF($E19=1,Вариант1!Y19,IF(Класс!$E19=2,Вариант2!Y19,IF(Класс!$E19=3,Вариант3!Y19,IF($E19=4,Вариант4!Y19,"")))))</f>
        <v>2</v>
      </c>
      <c r="Z19" s="153">
        <f t="shared" si="3"/>
        <v>17</v>
      </c>
      <c r="AA19" s="154">
        <f t="shared" si="4"/>
        <v>0.7083333333333334</v>
      </c>
      <c r="AB19" s="89">
        <f t="shared" si="5"/>
        <v>10</v>
      </c>
      <c r="AC19" s="157">
        <f t="shared" si="6"/>
        <v>0.7142857142857143</v>
      </c>
      <c r="AD19" s="156">
        <f t="shared" si="7"/>
        <v>7</v>
      </c>
      <c r="AE19" s="157">
        <f t="shared" si="8"/>
        <v>0.7</v>
      </c>
      <c r="AF19" s="157" t="str">
        <f t="shared" si="9"/>
        <v>Повышенный</v>
      </c>
      <c r="AG19" s="82">
        <f>SUM($AA$16:$AA$55)/(Вариант1!$A$15+Вариант2!$A$15+Вариант3!$A$15+Вариант4!$A$15)</f>
        <v>0.7216666666666667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70"/>
      <c r="AY19" s="70"/>
      <c r="AZ19" s="70"/>
      <c r="BA19" s="70"/>
      <c r="BB19" s="70"/>
      <c r="BC19" s="81"/>
      <c r="BF19" s="70"/>
      <c r="BG19" s="4"/>
      <c r="BH19" s="4"/>
      <c r="BI19" s="4"/>
      <c r="BJ19" s="11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ht="12.75" customHeight="1">
      <c r="A20" s="15">
        <f>IF('СПИСОК КЛАССА'!I16=1,1,0)</f>
        <v>0</v>
      </c>
      <c r="B20" s="123">
        <v>5</v>
      </c>
      <c r="C20" s="124">
        <f>IF(NOT(ISBLANK('СПИСОК КЛАССА'!B16)),'СПИСОК КЛАССА'!B16,"")</f>
        <v>5</v>
      </c>
      <c r="D20" s="124">
        <f>IF(NOT(ISBLANK('СПИСОК КЛАССА'!C16)),IF(NOT(ISBLANK('СПИСОК КЛАССА'!I16)),'СПИСОК КЛАССА'!C16,"УЧЕНИК НЕ ВЫПОЛНЯЛ РАБОТУ"),"")</f>
      </c>
      <c r="E20" s="176">
        <f>IF(NOT(ISBLANK('СПИСОК КЛАССА'!I16)),IF(NOT(ISBLANK('СПИСОК КЛАССА'!I16)),'СПИСОК КЛАССА'!I16,"УЧЕНИК НЕ ВЫПОЛНЯЛ РАБОТУ"),"")</f>
        <v>3</v>
      </c>
      <c r="F20" s="125">
        <f>IF((ISBLANK($D20)),"",IF($E20=1,Вариант1!F20,IF(Класс!$E20=2,Вариант2!F20,IF(Класс!$E20=3,Вариант3!F20,IF($E20=4,Вариант4!F20,"")))))</f>
        <v>1</v>
      </c>
      <c r="G20" s="125">
        <f>IF((ISBLANK($D20)),"",IF($E20=1,Вариант1!G20,IF(Класс!$E20=2,Вариант2!G20,IF(Класс!$E20=3,Вариант3!G20,IF($E20=4,Вариант4!G20,"")))))</f>
        <v>1</v>
      </c>
      <c r="H20" s="125">
        <f>IF((ISBLANK($D20)),"",IF($E20=1,Вариант1!H20,IF(Класс!$E20=2,Вариант2!H20,IF(Класс!$E20=3,Вариант3!H20,IF($E20=4,Вариант4!H20,"")))))</f>
        <v>1</v>
      </c>
      <c r="I20" s="125">
        <f>IF((ISBLANK($D20)),"",IF($E20=1,Вариант1!I20,IF(Класс!$E20=2,Вариант2!I20,IF(Класс!$E20=3,Вариант3!I20,IF($E20=4,Вариант4!I20,"")))))</f>
        <v>0</v>
      </c>
      <c r="J20" s="125">
        <f>IF((ISBLANK($D20)),"",IF($E20=1,Вариант1!J20,IF(Класс!$E20=2,Вариант2!J20,IF(Класс!$E20=3,Вариант3!J20,IF($E20=4,Вариант4!J20,"")))))</f>
        <v>1</v>
      </c>
      <c r="K20" s="125">
        <f>IF((ISBLANK($D20)),"",IF($E20=1,Вариант1!K20,IF(Класс!$E20=2,Вариант2!K20,IF(Класс!$E20=3,Вариант3!K20,IF($E20=4,Вариант4!K20,"")))))</f>
        <v>1</v>
      </c>
      <c r="L20" s="125">
        <f>IF((ISBLANK($D20)),"",IF($E20=1,Вариант1!L20,IF(Класс!$E20=2,Вариант2!L20,IF(Класс!$E20=3,Вариант3!L20,IF($E20=4,Вариант4!L20,"")))))</f>
        <v>1</v>
      </c>
      <c r="M20" s="125">
        <f>IF((ISBLANK($D20)),"",IF($E20=1,Вариант1!M20,IF(Класс!$E20=2,Вариант2!M20,IF(Класс!$E20=3,Вариант3!M20,IF($E20=4,Вариант4!M20,"")))))</f>
        <v>1</v>
      </c>
      <c r="N20" s="125">
        <f>IF((ISBLANK($D20)),"",IF($E20=1,Вариант1!N20,IF(Класс!$E20=2,Вариант2!N20,IF(Класс!$E20=3,Вариант3!N20,IF($E20=4,Вариант4!N20,"")))))</f>
        <v>1</v>
      </c>
      <c r="O20" s="125">
        <f>IF((ISBLANK($D20)),"",IF($E20=1,Вариант1!O20,IF(Класс!$E20=2,Вариант2!O20,IF(Класс!$E20=3,Вариант3!O20,IF($E20=4,Вариант4!O20,"")))))</f>
        <v>1</v>
      </c>
      <c r="P20" s="125">
        <f>IF((ISBLANK($D20)),"",IF($E20=1,Вариант1!P20,IF(Класс!$E20=2,Вариант2!P20,IF(Класс!$E20=3,Вариант3!P20,IF($E20=4,Вариант4!P20,"")))))</f>
        <v>0</v>
      </c>
      <c r="Q20" s="125">
        <f>IF((ISBLANK($D20)),"",IF($E20=1,Вариант1!Q20,IF(Класс!$E20=2,Вариант2!Q20,IF(Класс!$E20=3,Вариант3!Q20,IF($E20=4,Вариант4!Q20,"")))))</f>
        <v>2</v>
      </c>
      <c r="R20" s="125">
        <f>IF((ISBLANK($D20)),"",IF($E20=1,Вариант1!R20,IF(Класс!$E20=2,Вариант2!R20,IF(Класс!$E20=3,Вариант3!R20,IF($E20=4,Вариант4!R20,"")))))</f>
        <v>0</v>
      </c>
      <c r="S20" s="125">
        <f>IF((ISBLANK($D20)),"",IF($E20=1,Вариант1!S20,IF(Класс!$E20=2,Вариант2!S20,IF(Класс!$E20=3,Вариант3!S20,IF($E20=4,Вариант4!S20,"")))))</f>
        <v>2</v>
      </c>
      <c r="T20" s="125">
        <f>IF((ISBLANK($D20)),"",IF($E20=1,Вариант1!T20,IF(Класс!$E20=2,Вариант2!T20,IF(Класс!$E20=3,Вариант3!T20,IF($E20=4,Вариант4!T20,"")))))</f>
        <v>1</v>
      </c>
      <c r="U20" s="125">
        <f>IF((ISBLANK($D20)),"",IF($E20=1,Вариант1!U20,IF(Класс!$E20=2,Вариант2!U20,IF(Класс!$E20=3,Вариант3!U20,IF($E20=4,Вариант4!U20,"")))))</f>
        <v>0</v>
      </c>
      <c r="V20" s="125">
        <f>IF((ISBLANK($D20)),"",IF($E20=1,Вариант1!V20,IF(Класс!$E20=2,Вариант2!V20,IF(Класс!$E20=3,Вариант3!V20,IF($E20=4,Вариант4!V20,"")))))</f>
        <v>0</v>
      </c>
      <c r="W20" s="125">
        <f>IF((ISBLANK($D20)),"",IF($E20=1,Вариант1!W20,IF(Класс!$E20=2,Вариант2!W20,IF(Класс!$E20=3,Вариант3!W20,IF($E20=4,Вариант4!W20,"")))))</f>
        <v>1</v>
      </c>
      <c r="X20" s="125">
        <f>IF((ISBLANK($D20)),"",IF($E20=1,Вариант1!X20,IF(Класс!$E20=2,Вариант2!X20,IF(Класс!$E20=3,Вариант3!X20,IF($E20=4,Вариант4!X20,"")))))</f>
        <v>1</v>
      </c>
      <c r="Y20" s="125">
        <f>IF((ISBLANK($D20)),"",IF($E20=1,Вариант1!Y20,IF(Класс!$E20=2,Вариант2!Y20,IF(Класс!$E20=3,Вариант3!Y20,IF($E20=4,Вариант4!Y20,"")))))</f>
        <v>1</v>
      </c>
      <c r="Z20" s="153">
        <f t="shared" si="3"/>
        <v>17</v>
      </c>
      <c r="AA20" s="154">
        <f t="shared" si="4"/>
        <v>0.7083333333333334</v>
      </c>
      <c r="AB20" s="89">
        <f t="shared" si="5"/>
        <v>12</v>
      </c>
      <c r="AC20" s="157">
        <f t="shared" si="6"/>
        <v>0.8571428571428571</v>
      </c>
      <c r="AD20" s="156">
        <f t="shared" si="7"/>
        <v>5</v>
      </c>
      <c r="AE20" s="157">
        <f t="shared" si="8"/>
        <v>0.5</v>
      </c>
      <c r="AF20" s="157" t="str">
        <f t="shared" si="9"/>
        <v>Повышенный</v>
      </c>
      <c r="AG20" s="82">
        <f>SUM($AA$16:$AA$55)/(Вариант1!$A$15+Вариант2!$A$15+Вариант3!$A$15+Вариант4!$A$15)</f>
        <v>0.7216666666666667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70"/>
      <c r="AY20" s="70"/>
      <c r="AZ20" s="70"/>
      <c r="BA20" s="70"/>
      <c r="BB20" s="70"/>
      <c r="BC20" s="81"/>
      <c r="BF20" s="70"/>
      <c r="BG20" s="4"/>
      <c r="BH20" s="4"/>
      <c r="BI20" s="4"/>
      <c r="BJ20" s="11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ht="12.75" customHeight="1">
      <c r="A21" s="15">
        <f>IF('СПИСОК КЛАССА'!I17=1,1,0)</f>
        <v>0</v>
      </c>
      <c r="B21" s="123">
        <v>6</v>
      </c>
      <c r="C21" s="124">
        <f>IF(NOT(ISBLANK('СПИСОК КЛАССА'!B17)),'СПИСОК КЛАССА'!B17,"")</f>
        <v>6</v>
      </c>
      <c r="D21" s="124">
        <f>IF(NOT(ISBLANK('СПИСОК КЛАССА'!C17)),IF(NOT(ISBLANK('СПИСОК КЛАССА'!I17)),'СПИСОК КЛАССА'!C17,"УЧЕНИК НЕ ВЫПОЛНЯЛ РАБОТУ"),"")</f>
      </c>
      <c r="E21" s="176">
        <f>IF(NOT(ISBLANK('СПИСОК КЛАССА'!I17)),IF(NOT(ISBLANK('СПИСОК КЛАССА'!I17)),'СПИСОК КЛАССА'!I17,"УЧЕНИК НЕ ВЫПОЛНЯЛ РАБОТУ"),"")</f>
        <v>3</v>
      </c>
      <c r="F21" s="125">
        <f>IF((ISBLANK($D21)),"",IF($E21=1,Вариант1!F21,IF(Класс!$E21=2,Вариант2!F21,IF(Класс!$E21=3,Вариант3!F21,IF($E21=4,Вариант4!F21,"")))))</f>
        <v>1</v>
      </c>
      <c r="G21" s="125">
        <f>IF((ISBLANK($D21)),"",IF($E21=1,Вариант1!G21,IF(Класс!$E21=2,Вариант2!G21,IF(Класс!$E21=3,Вариант3!G21,IF($E21=4,Вариант4!G21,"")))))</f>
        <v>1</v>
      </c>
      <c r="H21" s="125">
        <f>IF((ISBLANK($D21)),"",IF($E21=1,Вариант1!H21,IF(Класс!$E21=2,Вариант2!H21,IF(Класс!$E21=3,Вариант3!H21,IF($E21=4,Вариант4!H21,"")))))</f>
        <v>1</v>
      </c>
      <c r="I21" s="125">
        <f>IF((ISBLANK($D21)),"",IF($E21=1,Вариант1!I21,IF(Класс!$E21=2,Вариант2!I21,IF(Класс!$E21=3,Вариант3!I21,IF($E21=4,Вариант4!I21,"")))))</f>
        <v>1</v>
      </c>
      <c r="J21" s="125">
        <f>IF((ISBLANK($D21)),"",IF($E21=1,Вариант1!J21,IF(Класс!$E21=2,Вариант2!J21,IF(Класс!$E21=3,Вариант3!J21,IF($E21=4,Вариант4!J21,"")))))</f>
        <v>1</v>
      </c>
      <c r="K21" s="125">
        <f>IF((ISBLANK($D21)),"",IF($E21=1,Вариант1!K21,IF(Класс!$E21=2,Вариант2!K21,IF(Класс!$E21=3,Вариант3!K21,IF($E21=4,Вариант4!K21,"")))))</f>
        <v>1</v>
      </c>
      <c r="L21" s="125">
        <f>IF((ISBLANK($D21)),"",IF($E21=1,Вариант1!L21,IF(Класс!$E21=2,Вариант2!L21,IF(Класс!$E21=3,Вариант3!L21,IF($E21=4,Вариант4!L21,"")))))</f>
        <v>1</v>
      </c>
      <c r="M21" s="125">
        <f>IF((ISBLANK($D21)),"",IF($E21=1,Вариант1!M21,IF(Класс!$E21=2,Вариант2!M21,IF(Класс!$E21=3,Вариант3!M21,IF($E21=4,Вариант4!M21,"")))))</f>
        <v>1</v>
      </c>
      <c r="N21" s="125">
        <f>IF((ISBLANK($D21)),"",IF($E21=1,Вариант1!N21,IF(Класс!$E21=2,Вариант2!N21,IF(Класс!$E21=3,Вариант3!N21,IF($E21=4,Вариант4!N21,"")))))</f>
        <v>1</v>
      </c>
      <c r="O21" s="125">
        <f>IF((ISBLANK($D21)),"",IF($E21=1,Вариант1!O21,IF(Класс!$E21=2,Вариант2!O21,IF(Класс!$E21=3,Вариант3!O21,IF($E21=4,Вариант4!O21,"")))))</f>
        <v>1</v>
      </c>
      <c r="P21" s="125">
        <f>IF((ISBLANK($D21)),"",IF($E21=1,Вариант1!P21,IF(Класс!$E21=2,Вариант2!P21,IF(Класс!$E21=3,Вариант3!P21,IF($E21=4,Вариант4!P21,"")))))</f>
        <v>1</v>
      </c>
      <c r="Q21" s="125">
        <f>IF((ISBLANK($D21)),"",IF($E21=1,Вариант1!Q21,IF(Класс!$E21=2,Вариант2!Q21,IF(Класс!$E21=3,Вариант3!Q21,IF($E21=4,Вариант4!Q21,"")))))</f>
        <v>2</v>
      </c>
      <c r="R21" s="125">
        <f>IF((ISBLANK($D21)),"",IF($E21=1,Вариант1!R21,IF(Класс!$E21=2,Вариант2!R21,IF(Класс!$E21=3,Вариант3!R21,IF($E21=4,Вариант4!R21,"")))))</f>
        <v>1</v>
      </c>
      <c r="S21" s="125">
        <f>IF((ISBLANK($D21)),"",IF($E21=1,Вариант1!S21,IF(Класс!$E21=2,Вариант2!S21,IF(Класс!$E21=3,Вариант3!S21,IF($E21=4,Вариант4!S21,"")))))</f>
        <v>1</v>
      </c>
      <c r="T21" s="125">
        <f>IF((ISBLANK($D21)),"",IF($E21=1,Вариант1!T21,IF(Класс!$E21=2,Вариант2!T21,IF(Класс!$E21=3,Вариант3!T21,IF($E21=4,Вариант4!T21,"")))))</f>
        <v>1</v>
      </c>
      <c r="U21" s="125">
        <f>IF((ISBLANK($D21)),"",IF($E21=1,Вариант1!U21,IF(Класс!$E21=2,Вариант2!U21,IF(Класс!$E21=3,Вариант3!U21,IF($E21=4,Вариант4!U21,"")))))</f>
        <v>0</v>
      </c>
      <c r="V21" s="125">
        <f>IF((ISBLANK($D21)),"",IF($E21=1,Вариант1!V21,IF(Класс!$E21=2,Вариант2!V21,IF(Класс!$E21=3,Вариант3!V21,IF($E21=4,Вариант4!V21,"")))))</f>
        <v>2</v>
      </c>
      <c r="W21" s="125">
        <f>IF((ISBLANK($D21)),"",IF($E21=1,Вариант1!W21,IF(Класс!$E21=2,Вариант2!W21,IF(Класс!$E21=3,Вариант3!W21,IF($E21=4,Вариант4!W21,"")))))</f>
        <v>0</v>
      </c>
      <c r="X21" s="125">
        <f>IF((ISBLANK($D21)),"",IF($E21=1,Вариант1!X21,IF(Класс!$E21=2,Вариант2!X21,IF(Класс!$E21=3,Вариант3!X21,IF($E21=4,Вариант4!X21,"")))))</f>
        <v>1</v>
      </c>
      <c r="Y21" s="125">
        <f>IF((ISBLANK($D21)),"",IF($E21=1,Вариант1!Y21,IF(Класс!$E21=2,Вариант2!Y21,IF(Класс!$E21=3,Вариант3!Y21,IF($E21=4,Вариант4!Y21,"")))))</f>
        <v>1</v>
      </c>
      <c r="Z21" s="153">
        <f t="shared" si="3"/>
        <v>20</v>
      </c>
      <c r="AA21" s="154">
        <f t="shared" si="4"/>
        <v>0.8333333333333334</v>
      </c>
      <c r="AB21" s="89">
        <f t="shared" si="5"/>
        <v>13</v>
      </c>
      <c r="AC21" s="157">
        <f t="shared" si="6"/>
        <v>0.9285714285714286</v>
      </c>
      <c r="AD21" s="156">
        <f t="shared" si="7"/>
        <v>7</v>
      </c>
      <c r="AE21" s="157">
        <f t="shared" si="8"/>
        <v>0.7</v>
      </c>
      <c r="AF21" s="157" t="str">
        <f t="shared" si="9"/>
        <v>Повышенный</v>
      </c>
      <c r="AG21" s="82">
        <f>SUM($AA$16:$AA$55)/(Вариант1!$A$15+Вариант2!$A$15+Вариант3!$A$15+Вариант4!$A$15)</f>
        <v>0.7216666666666667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70"/>
      <c r="AY21" s="70"/>
      <c r="AZ21" s="70"/>
      <c r="BA21" s="70"/>
      <c r="BB21" s="70"/>
      <c r="BC21" s="81"/>
      <c r="BF21" s="70"/>
      <c r="BG21" s="4"/>
      <c r="BH21" s="4"/>
      <c r="BI21" s="4"/>
      <c r="BJ21" s="11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ht="12.75" customHeight="1">
      <c r="A22" s="15">
        <f>IF('СПИСОК КЛАССА'!I18=1,1,0)</f>
        <v>1</v>
      </c>
      <c r="B22" s="123">
        <v>7</v>
      </c>
      <c r="C22" s="124">
        <f>IF(NOT(ISBLANK('СПИСОК КЛАССА'!B18)),'СПИСОК КЛАССА'!B18,"")</f>
        <v>7</v>
      </c>
      <c r="D22" s="124">
        <f>IF(NOT(ISBLANK('СПИСОК КЛАССА'!C18)),IF(NOT(ISBLANK('СПИСОК КЛАССА'!I18)),'СПИСОК КЛАССА'!C18,"УЧЕНИК НЕ ВЫПОЛНЯЛ РАБОТУ"),"")</f>
      </c>
      <c r="E22" s="176">
        <f>IF(NOT(ISBLANK('СПИСОК КЛАССА'!I18)),IF(NOT(ISBLANK('СПИСОК КЛАССА'!I18)),'СПИСОК КЛАССА'!I18,"УЧЕНИК НЕ ВЫПОЛНЯЛ РАБОТУ"),"")</f>
        <v>1</v>
      </c>
      <c r="F22" s="125">
        <f>IF((ISBLANK($D22)),"",IF($E22=1,Вариант1!F22,IF(Класс!$E22=2,Вариант2!F22,IF(Класс!$E22=3,Вариант3!F22,IF($E22=4,Вариант4!F22,"")))))</f>
        <v>1</v>
      </c>
      <c r="G22" s="125">
        <f>IF((ISBLANK($D22)),"",IF($E22=1,Вариант1!G22,IF(Класс!$E22=2,Вариант2!G22,IF(Класс!$E22=3,Вариант3!G22,IF($E22=4,Вариант4!G22,"")))))</f>
        <v>1</v>
      </c>
      <c r="H22" s="125">
        <f>IF((ISBLANK($D22)),"",IF($E22=1,Вариант1!H22,IF(Класс!$E22=2,Вариант2!H22,IF(Класс!$E22=3,Вариант3!H22,IF($E22=4,Вариант4!H22,"")))))</f>
        <v>1</v>
      </c>
      <c r="I22" s="125">
        <f>IF((ISBLANK($D22)),"",IF($E22=1,Вариант1!I22,IF(Класс!$E22=2,Вариант2!I22,IF(Класс!$E22=3,Вариант3!I22,IF($E22=4,Вариант4!I22,"")))))</f>
        <v>1</v>
      </c>
      <c r="J22" s="125">
        <f>IF((ISBLANK($D22)),"",IF($E22=1,Вариант1!J22,IF(Класс!$E22=2,Вариант2!J22,IF(Класс!$E22=3,Вариант3!J22,IF($E22=4,Вариант4!J22,"")))))</f>
        <v>1</v>
      </c>
      <c r="K22" s="125">
        <f>IF((ISBLANK($D22)),"",IF($E22=1,Вариант1!K22,IF(Класс!$E22=2,Вариант2!K22,IF(Класс!$E22=3,Вариант3!K22,IF($E22=4,Вариант4!K22,"")))))</f>
        <v>1</v>
      </c>
      <c r="L22" s="125">
        <f>IF((ISBLANK($D22)),"",IF($E22=1,Вариант1!L22,IF(Класс!$E22=2,Вариант2!L22,IF(Класс!$E22=3,Вариант3!L22,IF($E22=4,Вариант4!L22,"")))))</f>
        <v>1</v>
      </c>
      <c r="M22" s="125">
        <f>IF((ISBLANK($D22)),"",IF($E22=1,Вариант1!M22,IF(Класс!$E22=2,Вариант2!M22,IF(Класс!$E22=3,Вариант3!M22,IF($E22=4,Вариант4!M22,"")))))</f>
        <v>0</v>
      </c>
      <c r="N22" s="125">
        <f>IF((ISBLANK($D22)),"",IF($E22=1,Вариант1!N22,IF(Класс!$E22=2,Вариант2!N22,IF(Класс!$E22=3,Вариант3!N22,IF($E22=4,Вариант4!N22,"")))))</f>
        <v>1</v>
      </c>
      <c r="O22" s="125">
        <f>IF((ISBLANK($D22)),"",IF($E22=1,Вариант1!O22,IF(Класс!$E22=2,Вариант2!O22,IF(Класс!$E22=3,Вариант3!O22,IF($E22=4,Вариант4!O22,"")))))</f>
        <v>1</v>
      </c>
      <c r="P22" s="125">
        <f>IF((ISBLANK($D22)),"",IF($E22=1,Вариант1!P22,IF(Класс!$E22=2,Вариант2!P22,IF(Класс!$E22=3,Вариант3!P22,IF($E22=4,Вариант4!P22,"")))))</f>
        <v>0</v>
      </c>
      <c r="Q22" s="125">
        <f>IF((ISBLANK($D22)),"",IF($E22=1,Вариант1!Q22,IF(Класс!$E22=2,Вариант2!Q22,IF(Класс!$E22=3,Вариант3!Q22,IF($E22=4,Вариант4!Q22,"")))))</f>
        <v>1</v>
      </c>
      <c r="R22" s="125">
        <f>IF((ISBLANK($D22)),"",IF($E22=1,Вариант1!R22,IF(Класс!$E22=2,Вариант2!R22,IF(Класс!$E22=3,Вариант3!R22,IF($E22=4,Вариант4!R22,"")))))</f>
        <v>0</v>
      </c>
      <c r="S22" s="125">
        <f>IF((ISBLANK($D22)),"",IF($E22=1,Вариант1!S22,IF(Класс!$E22=2,Вариант2!S22,IF(Класс!$E22=3,Вариант3!S22,IF($E22=4,Вариант4!S22,"")))))</f>
        <v>1</v>
      </c>
      <c r="T22" s="125">
        <f>IF((ISBLANK($D22)),"",IF($E22=1,Вариант1!T22,IF(Класс!$E22=2,Вариант2!T22,IF(Класс!$E22=3,Вариант3!T22,IF($E22=4,Вариант4!T22,"")))))</f>
        <v>2</v>
      </c>
      <c r="U22" s="125">
        <f>IF((ISBLANK($D22)),"",IF($E22=1,Вариант1!U22,IF(Класс!$E22=2,Вариант2!U22,IF(Класс!$E22=3,Вариант3!U22,IF($E22=4,Вариант4!U22,"")))))</f>
        <v>2</v>
      </c>
      <c r="V22" s="125">
        <f>IF((ISBLANK($D22)),"",IF($E22=1,Вариант1!V22,IF(Класс!$E22=2,Вариант2!V22,IF(Класс!$E22=3,Вариант3!V22,IF($E22=4,Вариант4!V22,"")))))</f>
        <v>2</v>
      </c>
      <c r="W22" s="125">
        <f>IF((ISBLANK($D22)),"",IF($E22=1,Вариант1!W22,IF(Класс!$E22=2,Вариант2!W22,IF(Класс!$E22=3,Вариант3!W22,IF($E22=4,Вариант4!W22,"")))))</f>
        <v>1</v>
      </c>
      <c r="X22" s="125">
        <f>IF((ISBLANK($D22)),"",IF($E22=1,Вариант1!X22,IF(Класс!$E22=2,Вариант2!X22,IF(Класс!$E22=3,Вариант3!X22,IF($E22=4,Вариант4!X22,"")))))</f>
        <v>0</v>
      </c>
      <c r="Y22" s="125">
        <f>IF((ISBLANK($D22)),"",IF($E22=1,Вариант1!Y22,IF(Класс!$E22=2,Вариант2!Y22,IF(Класс!$E22=3,Вариант3!Y22,IF($E22=4,Вариант4!Y22,"")))))</f>
        <v>0</v>
      </c>
      <c r="Z22" s="153">
        <f t="shared" si="3"/>
        <v>18</v>
      </c>
      <c r="AA22" s="154">
        <f t="shared" si="4"/>
        <v>0.75</v>
      </c>
      <c r="AB22" s="89">
        <f t="shared" si="5"/>
        <v>11</v>
      </c>
      <c r="AC22" s="157">
        <f t="shared" si="6"/>
        <v>0.7857142857142857</v>
      </c>
      <c r="AD22" s="156">
        <f t="shared" si="7"/>
        <v>7</v>
      </c>
      <c r="AE22" s="157">
        <f t="shared" si="8"/>
        <v>0.7</v>
      </c>
      <c r="AF22" s="157" t="str">
        <f t="shared" si="9"/>
        <v>Повышенный</v>
      </c>
      <c r="AG22" s="82">
        <f>SUM($AA$16:$AA$55)/(Вариант1!$A$15+Вариант2!$A$15+Вариант3!$A$15+Вариант4!$A$15)</f>
        <v>0.7216666666666667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70"/>
      <c r="AY22" s="70"/>
      <c r="AZ22" s="70"/>
      <c r="BA22" s="70"/>
      <c r="BB22" s="70"/>
      <c r="BC22" s="81"/>
      <c r="BF22" s="70"/>
      <c r="BG22" s="4"/>
      <c r="BH22" s="4"/>
      <c r="BI22" s="4"/>
      <c r="BJ22" s="11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ht="12.75" customHeight="1">
      <c r="A23" s="15">
        <f>IF('СПИСОК КЛАССА'!I19=1,1,0)</f>
        <v>0</v>
      </c>
      <c r="B23" s="123">
        <v>8</v>
      </c>
      <c r="C23" s="124">
        <f>IF(NOT(ISBLANK('СПИСОК КЛАССА'!B19)),'СПИСОК КЛАССА'!B19,"")</f>
        <v>8</v>
      </c>
      <c r="D23" s="124">
        <f>IF(NOT(ISBLANK('СПИСОК КЛАССА'!C19)),IF(NOT(ISBLANK('СПИСОК КЛАССА'!I19)),'СПИСОК КЛАССА'!C19,"УЧЕНИК НЕ ВЫПОЛНЯЛ РАБОТУ"),"")</f>
      </c>
      <c r="E23" s="176">
        <f>IF(NOT(ISBLANK('СПИСОК КЛАССА'!I19)),IF(NOT(ISBLANK('СПИСОК КЛАССА'!I19)),'СПИСОК КЛАССА'!I19,"УЧЕНИК НЕ ВЫПОЛНЯЛ РАБОТУ"),"")</f>
        <v>3</v>
      </c>
      <c r="F23" s="125">
        <f>IF((ISBLANK($D23)),"",IF($E23=1,Вариант1!F23,IF(Класс!$E23=2,Вариант2!F23,IF(Класс!$E23=3,Вариант3!F23,IF($E23=4,Вариант4!F23,"")))))</f>
        <v>1</v>
      </c>
      <c r="G23" s="125">
        <f>IF((ISBLANK($D23)),"",IF($E23=1,Вариант1!G23,IF(Класс!$E23=2,Вариант2!G23,IF(Класс!$E23=3,Вариант3!G23,IF($E23=4,Вариант4!G23,"")))))</f>
        <v>0</v>
      </c>
      <c r="H23" s="125">
        <f>IF((ISBLANK($D23)),"",IF($E23=1,Вариант1!H23,IF(Класс!$E23=2,Вариант2!H23,IF(Класс!$E23=3,Вариант3!H23,IF($E23=4,Вариант4!H23,"")))))</f>
        <v>0</v>
      </c>
      <c r="I23" s="125">
        <f>IF((ISBLANK($D23)),"",IF($E23=1,Вариант1!I23,IF(Класс!$E23=2,Вариант2!I23,IF(Класс!$E23=3,Вариант3!I23,IF($E23=4,Вариант4!I23,"")))))</f>
        <v>1</v>
      </c>
      <c r="J23" s="125">
        <f>IF((ISBLANK($D23)),"",IF($E23=1,Вариант1!J23,IF(Класс!$E23=2,Вариант2!J23,IF(Класс!$E23=3,Вариант3!J23,IF($E23=4,Вариант4!J23,"")))))</f>
        <v>1</v>
      </c>
      <c r="K23" s="125">
        <f>IF((ISBLANK($D23)),"",IF($E23=1,Вариант1!K23,IF(Класс!$E23=2,Вариант2!K23,IF(Класс!$E23=3,Вариант3!K23,IF($E23=4,Вариант4!K23,"")))))</f>
        <v>1</v>
      </c>
      <c r="L23" s="125">
        <f>IF((ISBLANK($D23)),"",IF($E23=1,Вариант1!L23,IF(Класс!$E23=2,Вариант2!L23,IF(Класс!$E23=3,Вариант3!L23,IF($E23=4,Вариант4!L23,"")))))</f>
        <v>1</v>
      </c>
      <c r="M23" s="125">
        <f>IF((ISBLANK($D23)),"",IF($E23=1,Вариант1!M23,IF(Класс!$E23=2,Вариант2!M23,IF(Класс!$E23=3,Вариант3!M23,IF($E23=4,Вариант4!M23,"")))))</f>
        <v>1</v>
      </c>
      <c r="N23" s="125">
        <f>IF((ISBLANK($D23)),"",IF($E23=1,Вариант1!N23,IF(Класс!$E23=2,Вариант2!N23,IF(Класс!$E23=3,Вариант3!N23,IF($E23=4,Вариант4!N23,"")))))</f>
        <v>0</v>
      </c>
      <c r="O23" s="125">
        <f>IF((ISBLANK($D23)),"",IF($E23=1,Вариант1!O23,IF(Класс!$E23=2,Вариант2!O23,IF(Класс!$E23=3,Вариант3!O23,IF($E23=4,Вариант4!O23,"")))))</f>
        <v>1</v>
      </c>
      <c r="P23" s="125">
        <f>IF((ISBLANK($D23)),"",IF($E23=1,Вариант1!P23,IF(Класс!$E23=2,Вариант2!P23,IF(Класс!$E23=3,Вариант3!P23,IF($E23=4,Вариант4!P23,"")))))</f>
        <v>1</v>
      </c>
      <c r="Q23" s="125">
        <f>IF((ISBLANK($D23)),"",IF($E23=1,Вариант1!Q23,IF(Класс!$E23=2,Вариант2!Q23,IF(Класс!$E23=3,Вариант3!Q23,IF($E23=4,Вариант4!Q23,"")))))</f>
        <v>2</v>
      </c>
      <c r="R23" s="125">
        <f>IF((ISBLANK($D23)),"",IF($E23=1,Вариант1!R23,IF(Класс!$E23=2,Вариант2!R23,IF(Класс!$E23=3,Вариант3!R23,IF($E23=4,Вариант4!R23,"")))))</f>
        <v>1</v>
      </c>
      <c r="S23" s="125">
        <f>IF((ISBLANK($D23)),"",IF($E23=1,Вариант1!S23,IF(Класс!$E23=2,Вариант2!S23,IF(Класс!$E23=3,Вариант3!S23,IF($E23=4,Вариант4!S23,"")))))</f>
        <v>1</v>
      </c>
      <c r="T23" s="125">
        <f>IF((ISBLANK($D23)),"",IF($E23=1,Вариант1!T23,IF(Класс!$E23=2,Вариант2!T23,IF(Класс!$E23=3,Вариант3!T23,IF($E23=4,Вариант4!T23,"")))))</f>
        <v>1</v>
      </c>
      <c r="U23" s="125">
        <f>IF((ISBLANK($D23)),"",IF($E23=1,Вариант1!U23,IF(Класс!$E23=2,Вариант2!U23,IF(Класс!$E23=3,Вариант3!U23,IF($E23=4,Вариант4!U23,"")))))</f>
        <v>1</v>
      </c>
      <c r="V23" s="125">
        <f>IF((ISBLANK($D23)),"",IF($E23=1,Вариант1!V23,IF(Класс!$E23=2,Вариант2!V23,IF(Класс!$E23=3,Вариант3!V23,IF($E23=4,Вариант4!V23,"")))))</f>
        <v>0</v>
      </c>
      <c r="W23" s="125">
        <f>IF((ISBLANK($D23)),"",IF($E23=1,Вариант1!W23,IF(Класс!$E23=2,Вариант2!W23,IF(Класс!$E23=3,Вариант3!W23,IF($E23=4,Вариант4!W23,"")))))</f>
        <v>1</v>
      </c>
      <c r="X23" s="125">
        <f>IF((ISBLANK($D23)),"",IF($E23=1,Вариант1!X23,IF(Класс!$E23=2,Вариант2!X23,IF(Класс!$E23=3,Вариант3!X23,IF($E23=4,Вариант4!X23,"")))))</f>
        <v>1</v>
      </c>
      <c r="Y23" s="125">
        <f>IF((ISBLANK($D23)),"",IF($E23=1,Вариант1!Y23,IF(Класс!$E23=2,Вариант2!Y23,IF(Класс!$E23=3,Вариант3!Y23,IF($E23=4,Вариант4!Y23,"")))))</f>
        <v>1</v>
      </c>
      <c r="Z23" s="153">
        <f t="shared" si="3"/>
        <v>17</v>
      </c>
      <c r="AA23" s="154">
        <f t="shared" si="4"/>
        <v>0.7083333333333334</v>
      </c>
      <c r="AB23" s="89">
        <f t="shared" si="5"/>
        <v>11</v>
      </c>
      <c r="AC23" s="157">
        <f t="shared" si="6"/>
        <v>0.7857142857142857</v>
      </c>
      <c r="AD23" s="156">
        <f t="shared" si="7"/>
        <v>6</v>
      </c>
      <c r="AE23" s="157">
        <f t="shared" si="8"/>
        <v>0.6</v>
      </c>
      <c r="AF23" s="157" t="str">
        <f t="shared" si="9"/>
        <v>Повышенный</v>
      </c>
      <c r="AG23" s="82">
        <f>SUM($AA$16:$AA$55)/(Вариант1!$A$15+Вариант2!$A$15+Вариант3!$A$15+Вариант4!$A$15)</f>
        <v>0.7216666666666667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70"/>
      <c r="AY23" s="70"/>
      <c r="AZ23" s="70"/>
      <c r="BA23" s="70"/>
      <c r="BB23" s="70"/>
      <c r="BC23" s="81"/>
      <c r="BF23" s="70"/>
      <c r="BG23" s="4"/>
      <c r="BH23" s="4"/>
      <c r="BI23" s="4"/>
      <c r="BJ23" s="11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ht="12.75" customHeight="1">
      <c r="A24" s="15">
        <f>IF('СПИСОК КЛАССА'!I20=1,1,0)</f>
        <v>1</v>
      </c>
      <c r="B24" s="123">
        <v>9</v>
      </c>
      <c r="C24" s="124">
        <f>IF(NOT(ISBLANK('СПИСОК КЛАССА'!B20)),'СПИСОК КЛАССА'!B20,"")</f>
        <v>9</v>
      </c>
      <c r="D24" s="124">
        <f>IF(NOT(ISBLANK('СПИСОК КЛАССА'!C20)),IF(NOT(ISBLANK('СПИСОК КЛАССА'!I20)),'СПИСОК КЛАССА'!C20,"УЧЕНИК НЕ ВЫПОЛНЯЛ РАБОТУ"),"")</f>
      </c>
      <c r="E24" s="176">
        <f>IF(NOT(ISBLANK('СПИСОК КЛАССА'!I20)),IF(NOT(ISBLANK('СПИСОК КЛАССА'!I20)),'СПИСОК КЛАССА'!I20,"УЧЕНИК НЕ ВЫПОЛНЯЛ РАБОТУ"),"")</f>
        <v>1</v>
      </c>
      <c r="F24" s="125">
        <f>IF((ISBLANK($D24)),"",IF($E24=1,Вариант1!F24,IF(Класс!$E24=2,Вариант2!F24,IF(Класс!$E24=3,Вариант3!F24,IF($E24=4,Вариант4!F24,"")))))</f>
        <v>1</v>
      </c>
      <c r="G24" s="125">
        <f>IF((ISBLANK($D24)),"",IF($E24=1,Вариант1!G24,IF(Класс!$E24=2,Вариант2!G24,IF(Класс!$E24=3,Вариант3!G24,IF($E24=4,Вариант4!G24,"")))))</f>
        <v>1</v>
      </c>
      <c r="H24" s="125">
        <f>IF((ISBLANK($D24)),"",IF($E24=1,Вариант1!H24,IF(Класс!$E24=2,Вариант2!H24,IF(Класс!$E24=3,Вариант3!H24,IF($E24=4,Вариант4!H24,"")))))</f>
        <v>1</v>
      </c>
      <c r="I24" s="125">
        <f>IF((ISBLANK($D24)),"",IF($E24=1,Вариант1!I24,IF(Класс!$E24=2,Вариант2!I24,IF(Класс!$E24=3,Вариант3!I24,IF($E24=4,Вариант4!I24,"")))))</f>
        <v>1</v>
      </c>
      <c r="J24" s="125">
        <f>IF((ISBLANK($D24)),"",IF($E24=1,Вариант1!J24,IF(Класс!$E24=2,Вариант2!J24,IF(Класс!$E24=3,Вариант3!J24,IF($E24=4,Вариант4!J24,"")))))</f>
        <v>1</v>
      </c>
      <c r="K24" s="125">
        <f>IF((ISBLANK($D24)),"",IF($E24=1,Вариант1!K24,IF(Класс!$E24=2,Вариант2!K24,IF(Класс!$E24=3,Вариант3!K24,IF($E24=4,Вариант4!K24,"")))))</f>
        <v>1</v>
      </c>
      <c r="L24" s="125">
        <f>IF((ISBLANK($D24)),"",IF($E24=1,Вариант1!L24,IF(Класс!$E24=2,Вариант2!L24,IF(Класс!$E24=3,Вариант3!L24,IF($E24=4,Вариант4!L24,"")))))</f>
        <v>1</v>
      </c>
      <c r="M24" s="125">
        <f>IF((ISBLANK($D24)),"",IF($E24=1,Вариант1!M24,IF(Класс!$E24=2,Вариант2!M24,IF(Класс!$E24=3,Вариант3!M24,IF($E24=4,Вариант4!M24,"")))))</f>
        <v>1</v>
      </c>
      <c r="N24" s="125">
        <f>IF((ISBLANK($D24)),"",IF($E24=1,Вариант1!N24,IF(Класс!$E24=2,Вариант2!N24,IF(Класс!$E24=3,Вариант3!N24,IF($E24=4,Вариант4!N24,"")))))</f>
        <v>1</v>
      </c>
      <c r="O24" s="125">
        <f>IF((ISBLANK($D24)),"",IF($E24=1,Вариант1!O24,IF(Класс!$E24=2,Вариант2!O24,IF(Класс!$E24=3,Вариант3!O24,IF($E24=4,Вариант4!O24,"")))))</f>
        <v>1</v>
      </c>
      <c r="P24" s="125">
        <f>IF((ISBLANK($D24)),"",IF($E24=1,Вариант1!P24,IF(Класс!$E24=2,Вариант2!P24,IF(Класс!$E24=3,Вариант3!P24,IF($E24=4,Вариант4!P24,"")))))</f>
        <v>1</v>
      </c>
      <c r="Q24" s="125">
        <f>IF((ISBLANK($D24)),"",IF($E24=1,Вариант1!Q24,IF(Класс!$E24=2,Вариант2!Q24,IF(Класс!$E24=3,Вариант3!Q24,IF($E24=4,Вариант4!Q24,"")))))</f>
        <v>1</v>
      </c>
      <c r="R24" s="125">
        <f>IF((ISBLANK($D24)),"",IF($E24=1,Вариант1!R24,IF(Класс!$E24=2,Вариант2!R24,IF(Класс!$E24=3,Вариант3!R24,IF($E24=4,Вариант4!R24,"")))))</f>
        <v>1</v>
      </c>
      <c r="S24" s="125">
        <f>IF((ISBLANK($D24)),"",IF($E24=1,Вариант1!S24,IF(Класс!$E24=2,Вариант2!S24,IF(Класс!$E24=3,Вариант3!S24,IF($E24=4,Вариант4!S24,"")))))</f>
        <v>1</v>
      </c>
      <c r="T24" s="125">
        <f>IF((ISBLANK($D24)),"",IF($E24=1,Вариант1!T24,IF(Класс!$E24=2,Вариант2!T24,IF(Класс!$E24=3,Вариант3!T24,IF($E24=4,Вариант4!T24,"")))))</f>
        <v>2</v>
      </c>
      <c r="U24" s="125">
        <f>IF((ISBLANK($D24)),"",IF($E24=1,Вариант1!U24,IF(Класс!$E24=2,Вариант2!U24,IF(Класс!$E24=3,Вариант3!U24,IF($E24=4,Вариант4!U24,"")))))</f>
        <v>1</v>
      </c>
      <c r="V24" s="125">
        <f>IF((ISBLANK($D24)),"",IF($E24=1,Вариант1!V24,IF(Класс!$E24=2,Вариант2!V24,IF(Класс!$E24=3,Вариант3!V24,IF($E24=4,Вариант4!V24,"")))))</f>
        <v>2</v>
      </c>
      <c r="W24" s="125">
        <f>IF((ISBLANK($D24)),"",IF($E24=1,Вариант1!W24,IF(Класс!$E24=2,Вариант2!W24,IF(Класс!$E24=3,Вариант3!W24,IF($E24=4,Вариант4!W24,"")))))</f>
        <v>1</v>
      </c>
      <c r="X24" s="125">
        <f>IF((ISBLANK($D24)),"",IF($E24=1,Вариант1!X24,IF(Класс!$E24=2,Вариант2!X24,IF(Класс!$E24=3,Вариант3!X24,IF($E24=4,Вариант4!X24,"")))))</f>
        <v>1</v>
      </c>
      <c r="Y24" s="125">
        <f>IF((ISBLANK($D24)),"",IF($E24=1,Вариант1!Y24,IF(Класс!$E24=2,Вариант2!Y24,IF(Класс!$E24=3,Вариант3!Y24,IF($E24=4,Вариант4!Y24,"")))))</f>
        <v>0</v>
      </c>
      <c r="Z24" s="153">
        <f t="shared" si="3"/>
        <v>21</v>
      </c>
      <c r="AA24" s="154">
        <f t="shared" si="4"/>
        <v>0.875</v>
      </c>
      <c r="AB24" s="89">
        <f t="shared" si="5"/>
        <v>14</v>
      </c>
      <c r="AC24" s="157">
        <f t="shared" si="6"/>
        <v>1</v>
      </c>
      <c r="AD24" s="156">
        <f t="shared" si="7"/>
        <v>7</v>
      </c>
      <c r="AE24" s="157">
        <f t="shared" si="8"/>
        <v>0.7</v>
      </c>
      <c r="AF24" s="157" t="str">
        <f t="shared" si="9"/>
        <v>Повышенный</v>
      </c>
      <c r="AG24" s="82">
        <f>SUM($AA$16:$AA$55)/(Вариант1!$A$15+Вариант2!$A$15+Вариант3!$A$15+Вариант4!$A$15)</f>
        <v>0.7216666666666667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70"/>
      <c r="AY24" s="70"/>
      <c r="AZ24" s="70"/>
      <c r="BA24" s="70"/>
      <c r="BB24" s="70"/>
      <c r="BC24" s="81"/>
      <c r="BF24" s="70"/>
      <c r="BG24" s="4"/>
      <c r="BH24" s="4"/>
      <c r="BI24" s="4"/>
      <c r="BJ24" s="11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ht="12.75" customHeight="1">
      <c r="A25" s="15">
        <f>IF('СПИСОК КЛАССА'!I21=1,1,0)</f>
        <v>0</v>
      </c>
      <c r="B25" s="123">
        <v>10</v>
      </c>
      <c r="C25" s="124">
        <f>IF(NOT(ISBLANK('СПИСОК КЛАССА'!B21)),'СПИСОК КЛАССА'!B21,"")</f>
        <v>10</v>
      </c>
      <c r="D25" s="124">
        <f>IF(NOT(ISBLANK('СПИСОК КЛАССА'!C21)),IF(NOT(ISBLANK('СПИСОК КЛАССА'!I21)),'СПИСОК КЛАССА'!C21,"УЧЕНИК НЕ ВЫПОЛНЯЛ РАБОТУ"),"")</f>
      </c>
      <c r="E25" s="176">
        <f>IF(NOT(ISBLANK('СПИСОК КЛАССА'!I21)),IF(NOT(ISBLANK('СПИСОК КЛАССА'!I21)),'СПИСОК КЛАССА'!I21,"УЧЕНИК НЕ ВЫПОЛНЯЛ РАБОТУ"),"")</f>
        <v>0</v>
      </c>
      <c r="F25" s="125">
        <f>IF((ISBLANK($D25)),"",IF($E25=1,Вариант1!F25,IF(Класс!$E25=2,Вариант2!F25,IF(Класс!$E25=3,Вариант3!F25,IF($E25=4,Вариант4!F25,"")))))</f>
      </c>
      <c r="G25" s="125">
        <f>IF((ISBLANK($D25)),"",IF($E25=1,Вариант1!G25,IF(Класс!$E25=2,Вариант2!G25,IF(Класс!$E25=3,Вариант3!G25,IF($E25=4,Вариант4!G25,"")))))</f>
      </c>
      <c r="H25" s="125">
        <f>IF((ISBLANK($D25)),"",IF($E25=1,Вариант1!H25,IF(Класс!$E25=2,Вариант2!H25,IF(Класс!$E25=3,Вариант3!H25,IF($E25=4,Вариант4!H25,"")))))</f>
      </c>
      <c r="I25" s="125">
        <f>IF((ISBLANK($D25)),"",IF($E25=1,Вариант1!I25,IF(Класс!$E25=2,Вариант2!I25,IF(Класс!$E25=3,Вариант3!I25,IF($E25=4,Вариант4!I25,"")))))</f>
      </c>
      <c r="J25" s="125">
        <f>IF((ISBLANK($D25)),"",IF($E25=1,Вариант1!J25,IF(Класс!$E25=2,Вариант2!J25,IF(Класс!$E25=3,Вариант3!J25,IF($E25=4,Вариант4!J25,"")))))</f>
      </c>
      <c r="K25" s="125">
        <f>IF((ISBLANK($D25)),"",IF($E25=1,Вариант1!K25,IF(Класс!$E25=2,Вариант2!K25,IF(Класс!$E25=3,Вариант3!K25,IF($E25=4,Вариант4!K25,"")))))</f>
      </c>
      <c r="L25" s="125">
        <f>IF((ISBLANK($D25)),"",IF($E25=1,Вариант1!L25,IF(Класс!$E25=2,Вариант2!L25,IF(Класс!$E25=3,Вариант3!L25,IF($E25=4,Вариант4!L25,"")))))</f>
      </c>
      <c r="M25" s="125">
        <f>IF((ISBLANK($D25)),"",IF($E25=1,Вариант1!M25,IF(Класс!$E25=2,Вариант2!M25,IF(Класс!$E25=3,Вариант3!M25,IF($E25=4,Вариант4!M25,"")))))</f>
      </c>
      <c r="N25" s="125">
        <f>IF((ISBLANK($D25)),"",IF($E25=1,Вариант1!N25,IF(Класс!$E25=2,Вариант2!N25,IF(Класс!$E25=3,Вариант3!N25,IF($E25=4,Вариант4!N25,"")))))</f>
      </c>
      <c r="O25" s="125">
        <f>IF((ISBLANK($D25)),"",IF($E25=1,Вариант1!O25,IF(Класс!$E25=2,Вариант2!O25,IF(Класс!$E25=3,Вариант3!O25,IF($E25=4,Вариант4!O25,"")))))</f>
      </c>
      <c r="P25" s="125">
        <f>IF((ISBLANK($D25)),"",IF($E25=1,Вариант1!P25,IF(Класс!$E25=2,Вариант2!P25,IF(Класс!$E25=3,Вариант3!P25,IF($E25=4,Вариант4!P25,"")))))</f>
      </c>
      <c r="Q25" s="125">
        <f>IF((ISBLANK($D25)),"",IF($E25=1,Вариант1!Q25,IF(Класс!$E25=2,Вариант2!Q25,IF(Класс!$E25=3,Вариант3!Q25,IF($E25=4,Вариант4!Q25,"")))))</f>
      </c>
      <c r="R25" s="125">
        <f>IF((ISBLANK($D25)),"",IF($E25=1,Вариант1!R25,IF(Класс!$E25=2,Вариант2!R25,IF(Класс!$E25=3,Вариант3!R25,IF($E25=4,Вариант4!R25,"")))))</f>
      </c>
      <c r="S25" s="125">
        <f>IF((ISBLANK($D25)),"",IF($E25=1,Вариант1!S25,IF(Класс!$E25=2,Вариант2!S25,IF(Класс!$E25=3,Вариант3!S25,IF($E25=4,Вариант4!S25,"")))))</f>
      </c>
      <c r="T25" s="125">
        <f>IF((ISBLANK($D25)),"",IF($E25=1,Вариант1!T25,IF(Класс!$E25=2,Вариант2!T25,IF(Класс!$E25=3,Вариант3!T25,IF($E25=4,Вариант4!T25,"")))))</f>
      </c>
      <c r="U25" s="125">
        <f>IF((ISBLANK($D25)),"",IF($E25=1,Вариант1!U25,IF(Класс!$E25=2,Вариант2!U25,IF(Класс!$E25=3,Вариант3!U25,IF($E25=4,Вариант4!U25,"")))))</f>
      </c>
      <c r="V25" s="125">
        <f>IF((ISBLANK($D25)),"",IF($E25=1,Вариант1!V25,IF(Класс!$E25=2,Вариант2!V25,IF(Класс!$E25=3,Вариант3!V25,IF($E25=4,Вариант4!V25,"")))))</f>
      </c>
      <c r="W25" s="125">
        <f>IF((ISBLANK($D25)),"",IF($E25=1,Вариант1!W25,IF(Класс!$E25=2,Вариант2!W25,IF(Класс!$E25=3,Вариант3!W25,IF($E25=4,Вариант4!W25,"")))))</f>
      </c>
      <c r="X25" s="125">
        <f>IF((ISBLANK($D25)),"",IF($E25=1,Вариант1!X25,IF(Класс!$E25=2,Вариант2!X25,IF(Класс!$E25=3,Вариант3!X25,IF($E25=4,Вариант4!X25,"")))))</f>
      </c>
      <c r="Y25" s="125">
        <f>IF((ISBLANK($D25)),"",IF($E25=1,Вариант1!Y25,IF(Класс!$E25=2,Вариант2!Y25,IF(Класс!$E25=3,Вариант3!Y25,IF($E25=4,Вариант4!Y25,"")))))</f>
      </c>
      <c r="Z25" s="153">
        <f t="shared" si="3"/>
      </c>
      <c r="AA25" s="154">
        <f t="shared" si="4"/>
      </c>
      <c r="AB25" s="89">
        <f t="shared" si="5"/>
        <v>0</v>
      </c>
      <c r="AC25" s="157">
        <f t="shared" si="6"/>
      </c>
      <c r="AD25" s="156">
        <f t="shared" si="7"/>
        <v>0</v>
      </c>
      <c r="AE25" s="157">
        <f t="shared" si="8"/>
      </c>
      <c r="AF25" s="157">
        <f t="shared" si="9"/>
      </c>
      <c r="AG25" s="82">
        <f>SUM($AA$16:$AA$55)/(Вариант1!$A$15+Вариант2!$A$15+Вариант3!$A$15+Вариант4!$A$15)</f>
        <v>0.7216666666666667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70"/>
      <c r="AY25" s="70"/>
      <c r="AZ25" s="70"/>
      <c r="BA25" s="70"/>
      <c r="BB25" s="70"/>
      <c r="BC25" s="81"/>
      <c r="BF25" s="70"/>
      <c r="BG25" s="4"/>
      <c r="BH25" s="4"/>
      <c r="BI25" s="4"/>
      <c r="BJ25" s="11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2.75" customHeight="1">
      <c r="A26" s="15">
        <f>IF('СПИСОК КЛАССА'!I22=1,1,0)</f>
        <v>0</v>
      </c>
      <c r="B26" s="123">
        <v>11</v>
      </c>
      <c r="C26" s="124">
        <f>IF(NOT(ISBLANK('СПИСОК КЛАССА'!B22)),'СПИСОК КЛАССА'!B22,"")</f>
        <v>11</v>
      </c>
      <c r="D26" s="124">
        <f>IF(NOT(ISBLANK('СПИСОК КЛАССА'!C22)),IF(NOT(ISBLANK('СПИСОК КЛАССА'!I22)),'СПИСОК КЛАССА'!C22,"УЧЕНИК НЕ ВЫПОЛНЯЛ РАБОТУ"),"")</f>
      </c>
      <c r="E26" s="176">
        <f>IF(NOT(ISBLANK('СПИСОК КЛАССА'!I22)),IF(NOT(ISBLANK('СПИСОК КЛАССА'!I22)),'СПИСОК КЛАССА'!I22,"УЧЕНИК НЕ ВЫПОЛНЯЛ РАБОТУ"),"")</f>
        <v>4</v>
      </c>
      <c r="F26" s="125">
        <f>IF((ISBLANK($D26)),"",IF($E26=1,Вариант1!F26,IF(Класс!$E26=2,Вариант2!F26,IF(Класс!$E26=3,Вариант3!F26,IF($E26=4,Вариант4!F26,"")))))</f>
        <v>1</v>
      </c>
      <c r="G26" s="125">
        <f>IF((ISBLANK($D26)),"",IF($E26=1,Вариант1!G26,IF(Класс!$E26=2,Вариант2!G26,IF(Класс!$E26=3,Вариант3!G26,IF($E26=4,Вариант4!G26,"")))))</f>
        <v>0</v>
      </c>
      <c r="H26" s="125">
        <f>IF((ISBLANK($D26)),"",IF($E26=1,Вариант1!H26,IF(Класс!$E26=2,Вариант2!H26,IF(Класс!$E26=3,Вариант3!H26,IF($E26=4,Вариант4!H26,"")))))</f>
        <v>1</v>
      </c>
      <c r="I26" s="125">
        <f>IF((ISBLANK($D26)),"",IF($E26=1,Вариант1!I26,IF(Класс!$E26=2,Вариант2!I26,IF(Класс!$E26=3,Вариант3!I26,IF($E26=4,Вариант4!I26,"")))))</f>
        <v>1</v>
      </c>
      <c r="J26" s="125">
        <f>IF((ISBLANK($D26)),"",IF($E26=1,Вариант1!J26,IF(Класс!$E26=2,Вариант2!J26,IF(Класс!$E26=3,Вариант3!J26,IF($E26=4,Вариант4!J26,"")))))</f>
        <v>1</v>
      </c>
      <c r="K26" s="125">
        <f>IF((ISBLANK($D26)),"",IF($E26=1,Вариант1!K26,IF(Класс!$E26=2,Вариант2!K26,IF(Класс!$E26=3,Вариант3!K26,IF($E26=4,Вариант4!K26,"")))))</f>
        <v>1</v>
      </c>
      <c r="L26" s="125">
        <f>IF((ISBLANK($D26)),"",IF($E26=1,Вариант1!L26,IF(Класс!$E26=2,Вариант2!L26,IF(Класс!$E26=3,Вариант3!L26,IF($E26=4,Вариант4!L26,"")))))</f>
        <v>1</v>
      </c>
      <c r="M26" s="125">
        <f>IF((ISBLANK($D26)),"",IF($E26=1,Вариант1!M26,IF(Класс!$E26=2,Вариант2!M26,IF(Класс!$E26=3,Вариант3!M26,IF($E26=4,Вариант4!M26,"")))))</f>
        <v>0</v>
      </c>
      <c r="N26" s="125">
        <f>IF((ISBLANK($D26)),"",IF($E26=1,Вариант1!N26,IF(Класс!$E26=2,Вариант2!N26,IF(Класс!$E26=3,Вариант3!N26,IF($E26=4,Вариант4!N26,"")))))</f>
        <v>0</v>
      </c>
      <c r="O26" s="125">
        <f>IF((ISBLANK($D26)),"",IF($E26=1,Вариант1!O26,IF(Класс!$E26=2,Вариант2!O26,IF(Класс!$E26=3,Вариант3!O26,IF($E26=4,Вариант4!O26,"")))))</f>
        <v>1</v>
      </c>
      <c r="P26" s="125">
        <f>IF((ISBLANK($D26)),"",IF($E26=1,Вариант1!P26,IF(Класс!$E26=2,Вариант2!P26,IF(Класс!$E26=3,Вариант3!P26,IF($E26=4,Вариант4!P26,"")))))</f>
        <v>0</v>
      </c>
      <c r="Q26" s="125">
        <f>IF((ISBLANK($D26)),"",IF($E26=1,Вариант1!Q26,IF(Класс!$E26=2,Вариант2!Q26,IF(Класс!$E26=3,Вариант3!Q26,IF($E26=4,Вариант4!Q26,"")))))</f>
        <v>0</v>
      </c>
      <c r="R26" s="125">
        <f>IF((ISBLANK($D26)),"",IF($E26=1,Вариант1!R26,IF(Класс!$E26=2,Вариант2!R26,IF(Класс!$E26=3,Вариант3!R26,IF($E26=4,Вариант4!R26,"")))))</f>
        <v>1</v>
      </c>
      <c r="S26" s="125">
        <f>IF((ISBLANK($D26)),"",IF($E26=1,Вариант1!S26,IF(Класс!$E26=2,Вариант2!S26,IF(Класс!$E26=3,Вариант3!S26,IF($E26=4,Вариант4!S26,"")))))</f>
        <v>0</v>
      </c>
      <c r="T26" s="125">
        <f>IF((ISBLANK($D26)),"",IF($E26=1,Вариант1!T26,IF(Класс!$E26=2,Вариант2!T26,IF(Класс!$E26=3,Вариант3!T26,IF($E26=4,Вариант4!T26,"")))))</f>
        <v>1</v>
      </c>
      <c r="U26" s="125">
        <f>IF((ISBLANK($D26)),"",IF($E26=1,Вариант1!U26,IF(Класс!$E26=2,Вариант2!U26,IF(Класс!$E26=3,Вариант3!U26,IF($E26=4,Вариант4!U26,"")))))</f>
        <v>1</v>
      </c>
      <c r="V26" s="125">
        <f>IF((ISBLANK($D26)),"",IF($E26=1,Вариант1!V26,IF(Класс!$E26=2,Вариант2!V26,IF(Класс!$E26=3,Вариант3!V26,IF($E26=4,Вариант4!V26,"")))))</f>
        <v>1</v>
      </c>
      <c r="W26" s="125">
        <f>IF((ISBLANK($D26)),"",IF($E26=1,Вариант1!W26,IF(Класс!$E26=2,Вариант2!W26,IF(Класс!$E26=3,Вариант3!W26,IF($E26=4,Вариант4!W26,"")))))</f>
        <v>1</v>
      </c>
      <c r="X26" s="125">
        <f>IF((ISBLANK($D26)),"",IF($E26=1,Вариант1!X26,IF(Класс!$E26=2,Вариант2!X26,IF(Класс!$E26=3,Вариант3!X26,IF($E26=4,Вариант4!X26,"")))))</f>
        <v>0</v>
      </c>
      <c r="Y26" s="125">
        <f>IF((ISBLANK($D26)),"",IF($E26=1,Вариант1!Y26,IF(Класс!$E26=2,Вариант2!Y26,IF(Класс!$E26=3,Вариант3!Y26,IF($E26=4,Вариант4!Y26,"")))))</f>
        <v>1</v>
      </c>
      <c r="Z26" s="153">
        <f t="shared" si="3"/>
        <v>13</v>
      </c>
      <c r="AA26" s="154">
        <f t="shared" si="4"/>
        <v>0.5416666666666666</v>
      </c>
      <c r="AB26" s="89">
        <f t="shared" si="5"/>
        <v>9</v>
      </c>
      <c r="AC26" s="157">
        <f t="shared" si="6"/>
        <v>0.6428571428571429</v>
      </c>
      <c r="AD26" s="156">
        <f t="shared" si="7"/>
        <v>4</v>
      </c>
      <c r="AE26" s="157">
        <f t="shared" si="8"/>
        <v>0.4</v>
      </c>
      <c r="AF26" s="157" t="str">
        <f t="shared" si="9"/>
        <v>Пониженный</v>
      </c>
      <c r="AG26" s="82">
        <f>SUM($AA$16:$AA$55)/(Вариант1!$A$15+Вариант2!$A$15+Вариант3!$A$15+Вариант4!$A$15)</f>
        <v>0.7216666666666667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70"/>
      <c r="AY26" s="70"/>
      <c r="AZ26" s="70"/>
      <c r="BA26" s="70"/>
      <c r="BB26" s="70"/>
      <c r="BC26" s="81"/>
      <c r="BF26" s="70"/>
      <c r="BG26" s="4"/>
      <c r="BH26" s="4"/>
      <c r="BI26" s="4"/>
      <c r="BJ26" s="11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2.75" customHeight="1">
      <c r="A27" s="15">
        <f>IF('СПИСОК КЛАССА'!I23=1,1,0)</f>
        <v>0</v>
      </c>
      <c r="B27" s="123">
        <v>12</v>
      </c>
      <c r="C27" s="124">
        <f>IF(NOT(ISBLANK('СПИСОК КЛАССА'!B23)),'СПИСОК КЛАССА'!B23,"")</f>
        <v>12</v>
      </c>
      <c r="D27" s="124">
        <f>IF(NOT(ISBLANK('СПИСОК КЛАССА'!C23)),IF(NOT(ISBLANK('СПИСОК КЛАССА'!I23)),'СПИСОК КЛАССА'!C23,"УЧЕНИК НЕ ВЫПОЛНЯЛ РАБОТУ"),"")</f>
      </c>
      <c r="E27" s="176">
        <f>IF(NOT(ISBLANK('СПИСОК КЛАССА'!I23)),IF(NOT(ISBLANK('СПИСОК КЛАССА'!I23)),'СПИСОК КЛАССА'!I23,"УЧЕНИК НЕ ВЫПОЛНЯЛ РАБОТУ"),"")</f>
        <v>3</v>
      </c>
      <c r="F27" s="125">
        <f>IF((ISBLANK($D27)),"",IF($E27=1,Вариант1!F27,IF(Класс!$E27=2,Вариант2!F27,IF(Класс!$E27=3,Вариант3!F27,IF($E27=4,Вариант4!F27,"")))))</f>
        <v>1</v>
      </c>
      <c r="G27" s="125">
        <f>IF((ISBLANK($D27)),"",IF($E27=1,Вариант1!G27,IF(Класс!$E27=2,Вариант2!G27,IF(Класс!$E27=3,Вариант3!G27,IF($E27=4,Вариант4!G27,"")))))</f>
        <v>1</v>
      </c>
      <c r="H27" s="125">
        <f>IF((ISBLANK($D27)),"",IF($E27=1,Вариант1!H27,IF(Класс!$E27=2,Вариант2!H27,IF(Класс!$E27=3,Вариант3!H27,IF($E27=4,Вариант4!H27,"")))))</f>
        <v>1</v>
      </c>
      <c r="I27" s="125">
        <f>IF((ISBLANK($D27)),"",IF($E27=1,Вариант1!I27,IF(Класс!$E27=2,Вариант2!I27,IF(Класс!$E27=3,Вариант3!I27,IF($E27=4,Вариант4!I27,"")))))</f>
        <v>1</v>
      </c>
      <c r="J27" s="125">
        <f>IF((ISBLANK($D27)),"",IF($E27=1,Вариант1!J27,IF(Класс!$E27=2,Вариант2!J27,IF(Класс!$E27=3,Вариант3!J27,IF($E27=4,Вариант4!J27,"")))))</f>
        <v>1</v>
      </c>
      <c r="K27" s="125">
        <f>IF((ISBLANK($D27)),"",IF($E27=1,Вариант1!K27,IF(Класс!$E27=2,Вариант2!K27,IF(Класс!$E27=3,Вариант3!K27,IF($E27=4,Вариант4!K27,"")))))</f>
        <v>1</v>
      </c>
      <c r="L27" s="125">
        <f>IF((ISBLANK($D27)),"",IF($E27=1,Вариант1!L27,IF(Класс!$E27=2,Вариант2!L27,IF(Класс!$E27=3,Вариант3!L27,IF($E27=4,Вариант4!L27,"")))))</f>
        <v>1</v>
      </c>
      <c r="M27" s="125">
        <f>IF((ISBLANK($D27)),"",IF($E27=1,Вариант1!M27,IF(Класс!$E27=2,Вариант2!M27,IF(Класс!$E27=3,Вариант3!M27,IF($E27=4,Вариант4!M27,"")))))</f>
        <v>1</v>
      </c>
      <c r="N27" s="125">
        <f>IF((ISBLANK($D27)),"",IF($E27=1,Вариант1!N27,IF(Класс!$E27=2,Вариант2!N27,IF(Класс!$E27=3,Вариант3!N27,IF($E27=4,Вариант4!N27,"")))))</f>
        <v>1</v>
      </c>
      <c r="O27" s="125">
        <f>IF((ISBLANK($D27)),"",IF($E27=1,Вариант1!O27,IF(Класс!$E27=2,Вариант2!O27,IF(Класс!$E27=3,Вариант3!O27,IF($E27=4,Вариант4!O27,"")))))</f>
        <v>1</v>
      </c>
      <c r="P27" s="125">
        <f>IF((ISBLANK($D27)),"",IF($E27=1,Вариант1!P27,IF(Класс!$E27=2,Вариант2!P27,IF(Класс!$E27=3,Вариант3!P27,IF($E27=4,Вариант4!P27,"")))))</f>
        <v>1</v>
      </c>
      <c r="Q27" s="125">
        <f>IF((ISBLANK($D27)),"",IF($E27=1,Вариант1!Q27,IF(Класс!$E27=2,Вариант2!Q27,IF(Класс!$E27=3,Вариант3!Q27,IF($E27=4,Вариант4!Q27,"")))))</f>
        <v>2</v>
      </c>
      <c r="R27" s="125">
        <f>IF((ISBLANK($D27)),"",IF($E27=1,Вариант1!R27,IF(Класс!$E27=2,Вариант2!R27,IF(Класс!$E27=3,Вариант3!R27,IF($E27=4,Вариант4!R27,"")))))</f>
        <v>0</v>
      </c>
      <c r="S27" s="125">
        <f>IF((ISBLANK($D27)),"",IF($E27=1,Вариант1!S27,IF(Класс!$E27=2,Вариант2!S27,IF(Класс!$E27=3,Вариант3!S27,IF($E27=4,Вариант4!S27,"")))))</f>
        <v>1</v>
      </c>
      <c r="T27" s="125">
        <f>IF((ISBLANK($D27)),"",IF($E27=1,Вариант1!T27,IF(Класс!$E27=2,Вариант2!T27,IF(Класс!$E27=3,Вариант3!T27,IF($E27=4,Вариант4!T27,"")))))</f>
        <v>1</v>
      </c>
      <c r="U27" s="125">
        <f>IF((ISBLANK($D27)),"",IF($E27=1,Вариант1!U27,IF(Класс!$E27=2,Вариант2!U27,IF(Класс!$E27=3,Вариант3!U27,IF($E27=4,Вариант4!U27,"")))))</f>
        <v>0</v>
      </c>
      <c r="V27" s="125">
        <f>IF((ISBLANK($D27)),"",IF($E27=1,Вариант1!V27,IF(Класс!$E27=2,Вариант2!V27,IF(Класс!$E27=3,Вариант3!V27,IF($E27=4,Вариант4!V27,"")))))</f>
        <v>1</v>
      </c>
      <c r="W27" s="125">
        <f>IF((ISBLANK($D27)),"",IF($E27=1,Вариант1!W27,IF(Класс!$E27=2,Вариант2!W27,IF(Класс!$E27=3,Вариант3!W27,IF($E27=4,Вариант4!W27,"")))))</f>
        <v>1</v>
      </c>
      <c r="X27" s="125">
        <f>IF((ISBLANK($D27)),"",IF($E27=1,Вариант1!X27,IF(Класс!$E27=2,Вариант2!X27,IF(Класс!$E27=3,Вариант3!X27,IF($E27=4,Вариант4!X27,"")))))</f>
        <v>1</v>
      </c>
      <c r="Y27" s="125">
        <f>IF((ISBLANK($D27)),"",IF($E27=1,Вариант1!Y27,IF(Класс!$E27=2,Вариант2!Y27,IF(Класс!$E27=3,Вариант3!Y27,IF($E27=4,Вариант4!Y27,"")))))</f>
        <v>1</v>
      </c>
      <c r="Z27" s="153">
        <f t="shared" si="3"/>
        <v>19</v>
      </c>
      <c r="AA27" s="154">
        <f t="shared" si="4"/>
        <v>0.7916666666666666</v>
      </c>
      <c r="AB27" s="89">
        <f t="shared" si="5"/>
        <v>13</v>
      </c>
      <c r="AC27" s="157">
        <f t="shared" si="6"/>
        <v>0.9285714285714286</v>
      </c>
      <c r="AD27" s="156">
        <f t="shared" si="7"/>
        <v>6</v>
      </c>
      <c r="AE27" s="157">
        <f t="shared" si="8"/>
        <v>0.6</v>
      </c>
      <c r="AF27" s="157" t="str">
        <f t="shared" si="9"/>
        <v>Повышенный</v>
      </c>
      <c r="AG27" s="82">
        <f>SUM($AA$16:$AA$55)/(Вариант1!$A$15+Вариант2!$A$15+Вариант3!$A$15+Вариант4!$A$15)</f>
        <v>0.7216666666666667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70"/>
      <c r="AY27" s="70"/>
      <c r="AZ27" s="70"/>
      <c r="BA27" s="70"/>
      <c r="BB27" s="74"/>
      <c r="BC27" s="81"/>
      <c r="BF27" s="70"/>
      <c r="BG27" s="11"/>
      <c r="BH27" s="4"/>
      <c r="BI27" s="4"/>
      <c r="BJ27" s="11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2.75" customHeight="1">
      <c r="A28" s="15">
        <f>IF('СПИСОК КЛАССА'!I24=1,1,0)</f>
        <v>1</v>
      </c>
      <c r="B28" s="123">
        <v>13</v>
      </c>
      <c r="C28" s="124">
        <f>IF(NOT(ISBLANK('СПИСОК КЛАССА'!B24)),'СПИСОК КЛАССА'!B24,"")</f>
        <v>13</v>
      </c>
      <c r="D28" s="124">
        <f>IF(NOT(ISBLANK('СПИСОК КЛАССА'!C24)),IF(NOT(ISBLANK('СПИСОК КЛАССА'!I24)),'СПИСОК КЛАССА'!C24,"УЧЕНИК НЕ ВЫПОЛНЯЛ РАБОТУ"),"")</f>
      </c>
      <c r="E28" s="176">
        <f>IF(NOT(ISBLANK('СПИСОК КЛАССА'!I24)),IF(NOT(ISBLANK('СПИСОК КЛАССА'!I24)),'СПИСОК КЛАССА'!I24,"УЧЕНИК НЕ ВЫПОЛНЯЛ РАБОТУ"),"")</f>
        <v>1</v>
      </c>
      <c r="F28" s="125">
        <f>IF((ISBLANK($D28)),"",IF($E28=1,Вариант1!F28,IF(Класс!$E28=2,Вариант2!F28,IF(Класс!$E28=3,Вариант3!F28,IF($E28=4,Вариант4!F28,"")))))</f>
        <v>1</v>
      </c>
      <c r="G28" s="125">
        <f>IF((ISBLANK($D28)),"",IF($E28=1,Вариант1!G28,IF(Класс!$E28=2,Вариант2!G28,IF(Класс!$E28=3,Вариант3!G28,IF($E28=4,Вариант4!G28,"")))))</f>
        <v>1</v>
      </c>
      <c r="H28" s="125">
        <f>IF((ISBLANK($D28)),"",IF($E28=1,Вариант1!H28,IF(Класс!$E28=2,Вариант2!H28,IF(Класс!$E28=3,Вариант3!H28,IF($E28=4,Вариант4!H28,"")))))</f>
        <v>1</v>
      </c>
      <c r="I28" s="125">
        <f>IF((ISBLANK($D28)),"",IF($E28=1,Вариант1!I28,IF(Класс!$E28=2,Вариант2!I28,IF(Класс!$E28=3,Вариант3!I28,IF($E28=4,Вариант4!I28,"")))))</f>
        <v>1</v>
      </c>
      <c r="J28" s="125">
        <f>IF((ISBLANK($D28)),"",IF($E28=1,Вариант1!J28,IF(Класс!$E28=2,Вариант2!J28,IF(Класс!$E28=3,Вариант3!J28,IF($E28=4,Вариант4!J28,"")))))</f>
        <v>1</v>
      </c>
      <c r="K28" s="125">
        <f>IF((ISBLANK($D28)),"",IF($E28=1,Вариант1!K28,IF(Класс!$E28=2,Вариант2!K28,IF(Класс!$E28=3,Вариант3!K28,IF($E28=4,Вариант4!K28,"")))))</f>
        <v>1</v>
      </c>
      <c r="L28" s="125">
        <f>IF((ISBLANK($D28)),"",IF($E28=1,Вариант1!L28,IF(Класс!$E28=2,Вариант2!L28,IF(Класс!$E28=3,Вариант3!L28,IF($E28=4,Вариант4!L28,"")))))</f>
        <v>0</v>
      </c>
      <c r="M28" s="125">
        <f>IF((ISBLANK($D28)),"",IF($E28=1,Вариант1!M28,IF(Класс!$E28=2,Вариант2!M28,IF(Класс!$E28=3,Вариант3!M28,IF($E28=4,Вариант4!M28,"")))))</f>
        <v>1</v>
      </c>
      <c r="N28" s="125">
        <f>IF((ISBLANK($D28)),"",IF($E28=1,Вариант1!N28,IF(Класс!$E28=2,Вариант2!N28,IF(Класс!$E28=3,Вариант3!N28,IF($E28=4,Вариант4!N28,"")))))</f>
        <v>1</v>
      </c>
      <c r="O28" s="125">
        <f>IF((ISBLANK($D28)),"",IF($E28=1,Вариант1!O28,IF(Класс!$E28=2,Вариант2!O28,IF(Класс!$E28=3,Вариант3!O28,IF($E28=4,Вариант4!O28,"")))))</f>
        <v>1</v>
      </c>
      <c r="P28" s="125">
        <f>IF((ISBLANK($D28)),"",IF($E28=1,Вариант1!P28,IF(Класс!$E28=2,Вариант2!P28,IF(Класс!$E28=3,Вариант3!P28,IF($E28=4,Вариант4!P28,"")))))</f>
        <v>0</v>
      </c>
      <c r="Q28" s="125">
        <f>IF((ISBLANK($D28)),"",IF($E28=1,Вариант1!Q28,IF(Класс!$E28=2,Вариант2!Q28,IF(Класс!$E28=3,Вариант3!Q28,IF($E28=4,Вариант4!Q28,"")))))</f>
        <v>1</v>
      </c>
      <c r="R28" s="125">
        <f>IF((ISBLANK($D28)),"",IF($E28=1,Вариант1!R28,IF(Класс!$E28=2,Вариант2!R28,IF(Класс!$E28=3,Вариант3!R28,IF($E28=4,Вариант4!R28,"")))))</f>
        <v>1</v>
      </c>
      <c r="S28" s="125">
        <f>IF((ISBLANK($D28)),"",IF($E28=1,Вариант1!S28,IF(Класс!$E28=2,Вариант2!S28,IF(Класс!$E28=3,Вариант3!S28,IF($E28=4,Вариант4!S28,"")))))</f>
        <v>1</v>
      </c>
      <c r="T28" s="125">
        <f>IF((ISBLANK($D28)),"",IF($E28=1,Вариант1!T28,IF(Класс!$E28=2,Вариант2!T28,IF(Класс!$E28=3,Вариант3!T28,IF($E28=4,Вариант4!T28,"")))))</f>
        <v>1</v>
      </c>
      <c r="U28" s="125">
        <f>IF((ISBLANK($D28)),"",IF($E28=1,Вариант1!U28,IF(Класс!$E28=2,Вариант2!U28,IF(Класс!$E28=3,Вариант3!U28,IF($E28=4,Вариант4!U28,"")))))</f>
        <v>2</v>
      </c>
      <c r="V28" s="125">
        <f>IF((ISBLANK($D28)),"",IF($E28=1,Вариант1!V28,IF(Класс!$E28=2,Вариант2!V28,IF(Класс!$E28=3,Вариант3!V28,IF($E28=4,Вариант4!V28,"")))))</f>
        <v>2</v>
      </c>
      <c r="W28" s="125">
        <f>IF((ISBLANK($D28)),"",IF($E28=1,Вариант1!W28,IF(Класс!$E28=2,Вариант2!W28,IF(Класс!$E28=3,Вариант3!W28,IF($E28=4,Вариант4!W28,"")))))</f>
        <v>1</v>
      </c>
      <c r="X28" s="125">
        <f>IF((ISBLANK($D28)),"",IF($E28=1,Вариант1!X28,IF(Класс!$E28=2,Вариант2!X28,IF(Класс!$E28=3,Вариант3!X28,IF($E28=4,Вариант4!X28,"")))))</f>
        <v>0</v>
      </c>
      <c r="Y28" s="125">
        <f>IF((ISBLANK($D28)),"",IF($E28=1,Вариант1!Y28,IF(Класс!$E28=2,Вариант2!Y28,IF(Класс!$E28=3,Вариант3!Y28,IF($E28=4,Вариант4!Y28,"")))))</f>
        <v>0</v>
      </c>
      <c r="Z28" s="153">
        <f t="shared" si="3"/>
        <v>18</v>
      </c>
      <c r="AA28" s="154">
        <f t="shared" si="4"/>
        <v>0.75</v>
      </c>
      <c r="AB28" s="89">
        <f t="shared" si="5"/>
        <v>12</v>
      </c>
      <c r="AC28" s="157">
        <f t="shared" si="6"/>
        <v>0.8571428571428571</v>
      </c>
      <c r="AD28" s="156">
        <f t="shared" si="7"/>
        <v>6</v>
      </c>
      <c r="AE28" s="157">
        <f t="shared" si="8"/>
        <v>0.6</v>
      </c>
      <c r="AF28" s="157" t="str">
        <f t="shared" si="9"/>
        <v>Повышенный</v>
      </c>
      <c r="AG28" s="82">
        <f>SUM($AA$16:$AA$55)/(Вариант1!$A$15+Вариант2!$A$15+Вариант3!$A$15+Вариант4!$A$15)</f>
        <v>0.7216666666666667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70"/>
      <c r="AY28" s="70"/>
      <c r="AZ28" s="70"/>
      <c r="BA28" s="70"/>
      <c r="BB28" s="74"/>
      <c r="BC28" s="81"/>
      <c r="BF28" s="70"/>
      <c r="BG28" s="11" t="s">
        <v>23</v>
      </c>
      <c r="BH28" s="4"/>
      <c r="BI28" s="4"/>
      <c r="BJ28" s="11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2.75" customHeight="1">
      <c r="A29" s="15">
        <f>IF('СПИСОК КЛАССА'!I25=1,1,0)</f>
        <v>0</v>
      </c>
      <c r="B29" s="123">
        <v>14</v>
      </c>
      <c r="C29" s="124">
        <f>IF(NOT(ISBLANK('СПИСОК КЛАССА'!B25)),'СПИСОК КЛАССА'!B25,"")</f>
        <v>14</v>
      </c>
      <c r="D29" s="124">
        <f>IF(NOT(ISBLANK('СПИСОК КЛАССА'!C25)),IF(NOT(ISBLANK('СПИСОК КЛАССА'!I25)),'СПИСОК КЛАССА'!C25,"УЧЕНИК НЕ ВЫПОЛНЯЛ РАБОТУ"),"")</f>
      </c>
      <c r="E29" s="176">
        <f>IF(NOT(ISBLANK('СПИСОК КЛАССА'!I25)),IF(NOT(ISBLANK('СПИСОК КЛАССА'!I25)),'СПИСОК КЛАССА'!I25,"УЧЕНИК НЕ ВЫПОЛНЯЛ РАБОТУ"),"")</f>
        <v>3</v>
      </c>
      <c r="F29" s="125">
        <f>IF((ISBLANK($D29)),"",IF($E29=1,Вариант1!F29,IF(Класс!$E29=2,Вариант2!F29,IF(Класс!$E29=3,Вариант3!F29,IF($E29=4,Вариант4!F29,"")))))</f>
        <v>1</v>
      </c>
      <c r="G29" s="125">
        <f>IF((ISBLANK($D29)),"",IF($E29=1,Вариант1!G29,IF(Класс!$E29=2,Вариант2!G29,IF(Класс!$E29=3,Вариант3!G29,IF($E29=4,Вариант4!G29,"")))))</f>
        <v>1</v>
      </c>
      <c r="H29" s="125">
        <f>IF((ISBLANK($D29)),"",IF($E29=1,Вариант1!H29,IF(Класс!$E29=2,Вариант2!H29,IF(Класс!$E29=3,Вариант3!H29,IF($E29=4,Вариант4!H29,"")))))</f>
        <v>1</v>
      </c>
      <c r="I29" s="125">
        <f>IF((ISBLANK($D29)),"",IF($E29=1,Вариант1!I29,IF(Класс!$E29=2,Вариант2!I29,IF(Класс!$E29=3,Вариант3!I29,IF($E29=4,Вариант4!I29,"")))))</f>
        <v>1</v>
      </c>
      <c r="J29" s="125">
        <f>IF((ISBLANK($D29)),"",IF($E29=1,Вариант1!J29,IF(Класс!$E29=2,Вариант2!J29,IF(Класс!$E29=3,Вариант3!J29,IF($E29=4,Вариант4!J29,"")))))</f>
        <v>1</v>
      </c>
      <c r="K29" s="125">
        <f>IF((ISBLANK($D29)),"",IF($E29=1,Вариант1!K29,IF(Класс!$E29=2,Вариант2!K29,IF(Класс!$E29=3,Вариант3!K29,IF($E29=4,Вариант4!K29,"")))))</f>
        <v>1</v>
      </c>
      <c r="L29" s="125">
        <f>IF((ISBLANK($D29)),"",IF($E29=1,Вариант1!L29,IF(Класс!$E29=2,Вариант2!L29,IF(Класс!$E29=3,Вариант3!L29,IF($E29=4,Вариант4!L29,"")))))</f>
        <v>1</v>
      </c>
      <c r="M29" s="125">
        <f>IF((ISBLANK($D29)),"",IF($E29=1,Вариант1!M29,IF(Класс!$E29=2,Вариант2!M29,IF(Класс!$E29=3,Вариант3!M29,IF($E29=4,Вариант4!M29,"")))))</f>
        <v>1</v>
      </c>
      <c r="N29" s="125">
        <f>IF((ISBLANK($D29)),"",IF($E29=1,Вариант1!N29,IF(Класс!$E29=2,Вариант2!N29,IF(Класс!$E29=3,Вариант3!N29,IF($E29=4,Вариант4!N29,"")))))</f>
        <v>1</v>
      </c>
      <c r="O29" s="125">
        <f>IF((ISBLANK($D29)),"",IF($E29=1,Вариант1!O29,IF(Класс!$E29=2,Вариант2!O29,IF(Класс!$E29=3,Вариант3!O29,IF($E29=4,Вариант4!O29,"")))))</f>
        <v>1</v>
      </c>
      <c r="P29" s="125">
        <f>IF((ISBLANK($D29)),"",IF($E29=1,Вариант1!P29,IF(Класс!$E29=2,Вариант2!P29,IF(Класс!$E29=3,Вариант3!P29,IF($E29=4,Вариант4!P29,"")))))</f>
        <v>1</v>
      </c>
      <c r="Q29" s="125">
        <f>IF((ISBLANK($D29)),"",IF($E29=1,Вариант1!Q29,IF(Класс!$E29=2,Вариант2!Q29,IF(Класс!$E29=3,Вариант3!Q29,IF($E29=4,Вариант4!Q29,"")))))</f>
        <v>2</v>
      </c>
      <c r="R29" s="125">
        <f>IF((ISBLANK($D29)),"",IF($E29=1,Вариант1!R29,IF(Класс!$E29=2,Вариант2!R29,IF(Класс!$E29=3,Вариант3!R29,IF($E29=4,Вариант4!R29,"")))))</f>
        <v>1</v>
      </c>
      <c r="S29" s="125">
        <f>IF((ISBLANK($D29)),"",IF($E29=1,Вариант1!S29,IF(Класс!$E29=2,Вариант2!S29,IF(Класс!$E29=3,Вариант3!S29,IF($E29=4,Вариант4!S29,"")))))</f>
        <v>1</v>
      </c>
      <c r="T29" s="125">
        <f>IF((ISBLANK($D29)),"",IF($E29=1,Вариант1!T29,IF(Класс!$E29=2,Вариант2!T29,IF(Класс!$E29=3,Вариант3!T29,IF($E29=4,Вариант4!T29,"")))))</f>
        <v>0</v>
      </c>
      <c r="U29" s="125">
        <f>IF((ISBLANK($D29)),"",IF($E29=1,Вариант1!U29,IF(Класс!$E29=2,Вариант2!U29,IF(Класс!$E29=3,Вариант3!U29,IF($E29=4,Вариант4!U29,"")))))</f>
        <v>1</v>
      </c>
      <c r="V29" s="125">
        <f>IF((ISBLANK($D29)),"",IF($E29=1,Вариант1!V29,IF(Класс!$E29=2,Вариант2!V29,IF(Класс!$E29=3,Вариант3!V29,IF($E29=4,Вариант4!V29,"")))))</f>
        <v>2</v>
      </c>
      <c r="W29" s="125">
        <f>IF((ISBLANK($D29)),"",IF($E29=1,Вариант1!W29,IF(Класс!$E29=2,Вариант2!W29,IF(Класс!$E29=3,Вариант3!W29,IF($E29=4,Вариант4!W29,"")))))</f>
        <v>1</v>
      </c>
      <c r="X29" s="125">
        <f>IF((ISBLANK($D29)),"",IF($E29=1,Вариант1!X29,IF(Класс!$E29=2,Вариант2!X29,IF(Класс!$E29=3,Вариант3!X29,IF($E29=4,Вариант4!X29,"")))))</f>
        <v>1</v>
      </c>
      <c r="Y29" s="125">
        <f>IF((ISBLANK($D29)),"",IF($E29=1,Вариант1!Y29,IF(Класс!$E29=2,Вариант2!Y29,IF(Класс!$E29=3,Вариант3!Y29,IF($E29=4,Вариант4!Y29,"")))))</f>
        <v>2</v>
      </c>
      <c r="Z29" s="153">
        <f t="shared" si="3"/>
        <v>22</v>
      </c>
      <c r="AA29" s="154">
        <f t="shared" si="4"/>
        <v>0.9166666666666666</v>
      </c>
      <c r="AB29" s="89">
        <f t="shared" si="5"/>
        <v>13</v>
      </c>
      <c r="AC29" s="157">
        <f t="shared" si="6"/>
        <v>0.9285714285714286</v>
      </c>
      <c r="AD29" s="156">
        <f t="shared" si="7"/>
        <v>9</v>
      </c>
      <c r="AE29" s="157">
        <f t="shared" si="8"/>
        <v>0.9</v>
      </c>
      <c r="AF29" s="157" t="str">
        <f t="shared" si="9"/>
        <v>Высокий</v>
      </c>
      <c r="AG29" s="82">
        <f>SUM($AA$16:$AA$55)/(Вариант1!$A$15+Вариант2!$A$15+Вариант3!$A$15+Вариант4!$A$15)</f>
        <v>0.7216666666666667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70"/>
      <c r="AY29" s="70"/>
      <c r="AZ29" s="70"/>
      <c r="BA29" s="70"/>
      <c r="BB29" s="74"/>
      <c r="BC29" s="81"/>
      <c r="BF29" s="70"/>
      <c r="BG29" s="11" t="s">
        <v>24</v>
      </c>
      <c r="BH29" s="4"/>
      <c r="BI29" s="4"/>
      <c r="BJ29" s="11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2.75" customHeight="1">
      <c r="A30" s="15">
        <f>IF('СПИСОК КЛАССА'!I26=1,1,0)</f>
        <v>0</v>
      </c>
      <c r="B30" s="123">
        <v>15</v>
      </c>
      <c r="C30" s="124">
        <f>IF(NOT(ISBLANK('СПИСОК КЛАССА'!B26)),'СПИСОК КЛАССА'!B26,"")</f>
        <v>15</v>
      </c>
      <c r="D30" s="124">
        <f>IF(NOT(ISBLANK('СПИСОК КЛАССА'!C26)),IF(NOT(ISBLANK('СПИСОК КЛАССА'!I26)),'СПИСОК КЛАССА'!C26,"УЧЕНИК НЕ ВЫПОЛНЯЛ РАБОТУ"),"")</f>
      </c>
      <c r="E30" s="176">
        <f>IF(NOT(ISBLANK('СПИСОК КЛАССА'!I26)),IF(NOT(ISBLANK('СПИСОК КЛАССА'!I26)),'СПИСОК КЛАССА'!I26,"УЧЕНИК НЕ ВЫПОЛНЯЛ РАБОТУ"),"")</f>
        <v>2</v>
      </c>
      <c r="F30" s="125">
        <f>IF((ISBLANK($D30)),"",IF($E30=1,Вариант1!F30,IF(Класс!$E30=2,Вариант2!F30,IF(Класс!$E30=3,Вариант3!F30,IF($E30=4,Вариант4!F30,"")))))</f>
        <v>1</v>
      </c>
      <c r="G30" s="125">
        <f>IF((ISBLANK($D30)),"",IF($E30=1,Вариант1!G30,IF(Класс!$E30=2,Вариант2!G30,IF(Класс!$E30=3,Вариант3!G30,IF($E30=4,Вариант4!G30,"")))))</f>
        <v>1</v>
      </c>
      <c r="H30" s="125">
        <f>IF((ISBLANK($D30)),"",IF($E30=1,Вариант1!H30,IF(Класс!$E30=2,Вариант2!H30,IF(Класс!$E30=3,Вариант3!H30,IF($E30=4,Вариант4!H30,"")))))</f>
        <v>1</v>
      </c>
      <c r="I30" s="125">
        <f>IF((ISBLANK($D30)),"",IF($E30=1,Вариант1!I30,IF(Класс!$E30=2,Вариант2!I30,IF(Класс!$E30=3,Вариант3!I30,IF($E30=4,Вариант4!I30,"")))))</f>
        <v>1</v>
      </c>
      <c r="J30" s="125">
        <f>IF((ISBLANK($D30)),"",IF($E30=1,Вариант1!J30,IF(Класс!$E30=2,Вариант2!J30,IF(Класс!$E30=3,Вариант3!J30,IF($E30=4,Вариант4!J30,"")))))</f>
        <v>1</v>
      </c>
      <c r="K30" s="125">
        <f>IF((ISBLANK($D30)),"",IF($E30=1,Вариант1!K30,IF(Класс!$E30=2,Вариант2!K30,IF(Класс!$E30=3,Вариант3!K30,IF($E30=4,Вариант4!K30,"")))))</f>
        <v>1</v>
      </c>
      <c r="L30" s="125">
        <f>IF((ISBLANK($D30)),"",IF($E30=1,Вариант1!L30,IF(Класс!$E30=2,Вариант2!L30,IF(Класс!$E30=3,Вариант3!L30,IF($E30=4,Вариант4!L30,"")))))</f>
        <v>0</v>
      </c>
      <c r="M30" s="125">
        <f>IF((ISBLANK($D30)),"",IF($E30=1,Вариант1!M30,IF(Класс!$E30=2,Вариант2!M30,IF(Класс!$E30=3,Вариант3!M30,IF($E30=4,Вариант4!M30,"")))))</f>
        <v>1</v>
      </c>
      <c r="N30" s="125">
        <f>IF((ISBLANK($D30)),"",IF($E30=1,Вариант1!N30,IF(Класс!$E30=2,Вариант2!N30,IF(Класс!$E30=3,Вариант3!N30,IF($E30=4,Вариант4!N30,"")))))</f>
        <v>0</v>
      </c>
      <c r="O30" s="125">
        <f>IF((ISBLANK($D30)),"",IF($E30=1,Вариант1!O30,IF(Класс!$E30=2,Вариант2!O30,IF(Класс!$E30=3,Вариант3!O30,IF($E30=4,Вариант4!O30,"")))))</f>
        <v>1</v>
      </c>
      <c r="P30" s="125">
        <f>IF((ISBLANK($D30)),"",IF($E30=1,Вариант1!P30,IF(Класс!$E30=2,Вариант2!P30,IF(Класс!$E30=3,Вариант3!P30,IF($E30=4,Вариант4!P30,"")))))</f>
        <v>0</v>
      </c>
      <c r="Q30" s="125">
        <f>IF((ISBLANK($D30)),"",IF($E30=1,Вариант1!Q30,IF(Класс!$E30=2,Вариант2!Q30,IF(Класс!$E30=3,Вариант3!Q30,IF($E30=4,Вариант4!Q30,"")))))</f>
        <v>1</v>
      </c>
      <c r="R30" s="125">
        <f>IF((ISBLANK($D30)),"",IF($E30=1,Вариант1!R30,IF(Класс!$E30=2,Вариант2!R30,IF(Класс!$E30=3,Вариант3!R30,IF($E30=4,Вариант4!R30,"")))))</f>
        <v>1</v>
      </c>
      <c r="S30" s="125">
        <f>IF((ISBLANK($D30)),"",IF($E30=1,Вариант1!S30,IF(Класс!$E30=2,Вариант2!S30,IF(Класс!$E30=3,Вариант3!S30,IF($E30=4,Вариант4!S30,"")))))</f>
        <v>1</v>
      </c>
      <c r="T30" s="125">
        <f>IF((ISBLANK($D30)),"",IF($E30=1,Вариант1!T30,IF(Класс!$E30=2,Вариант2!T30,IF(Класс!$E30=3,Вариант3!T30,IF($E30=4,Вариант4!T30,"")))))</f>
        <v>1</v>
      </c>
      <c r="U30" s="125">
        <f>IF((ISBLANK($D30)),"",IF($E30=1,Вариант1!U30,IF(Класс!$E30=2,Вариант2!U30,IF(Класс!$E30=3,Вариант3!U30,IF($E30=4,Вариант4!U30,"")))))</f>
        <v>1</v>
      </c>
      <c r="V30" s="125">
        <f>IF((ISBLANK($D30)),"",IF($E30=1,Вариант1!V30,IF(Класс!$E30=2,Вариант2!V30,IF(Класс!$E30=3,Вариант3!V30,IF($E30=4,Вариант4!V30,"")))))</f>
        <v>1</v>
      </c>
      <c r="W30" s="125">
        <f>IF((ISBLANK($D30)),"",IF($E30=1,Вариант1!W30,IF(Класс!$E30=2,Вариант2!W30,IF(Класс!$E30=3,Вариант3!W30,IF($E30=4,Вариант4!W30,"")))))</f>
        <v>0</v>
      </c>
      <c r="X30" s="125">
        <f>IF((ISBLANK($D30)),"",IF($E30=1,Вариант1!X30,IF(Класс!$E30=2,Вариант2!X30,IF(Класс!$E30=3,Вариант3!X30,IF($E30=4,Вариант4!X30,"")))))</f>
        <v>2</v>
      </c>
      <c r="Y30" s="125">
        <f>IF((ISBLANK($D30)),"",IF($E30=1,Вариант1!Y30,IF(Класс!$E30=2,Вариант2!Y30,IF(Класс!$E30=3,Вариант3!Y30,IF($E30=4,Вариант4!Y30,"")))))</f>
        <v>0</v>
      </c>
      <c r="Z30" s="153">
        <f t="shared" si="3"/>
        <v>16</v>
      </c>
      <c r="AA30" s="154">
        <f t="shared" si="4"/>
        <v>0.6666666666666666</v>
      </c>
      <c r="AB30" s="89">
        <f t="shared" si="5"/>
        <v>11</v>
      </c>
      <c r="AC30" s="157">
        <f t="shared" si="6"/>
        <v>0.7857142857142857</v>
      </c>
      <c r="AD30" s="156">
        <f t="shared" si="7"/>
        <v>5</v>
      </c>
      <c r="AE30" s="157">
        <f t="shared" si="8"/>
        <v>0.5</v>
      </c>
      <c r="AF30" s="157" t="str">
        <f t="shared" si="9"/>
        <v>Повышенный</v>
      </c>
      <c r="AG30" s="82">
        <f>SUM($AA$16:$AA$55)/(Вариант1!$A$15+Вариант2!$A$15+Вариант3!$A$15+Вариант4!$A$15)</f>
        <v>0.7216666666666667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70"/>
      <c r="AY30" s="70"/>
      <c r="AZ30" s="70"/>
      <c r="BA30" s="70"/>
      <c r="BB30" s="74"/>
      <c r="BC30" s="81"/>
      <c r="BF30" s="70"/>
      <c r="BG30" s="11" t="s">
        <v>25</v>
      </c>
      <c r="BH30" s="4"/>
      <c r="BI30" s="4"/>
      <c r="BJ30" s="11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2.75" customHeight="1">
      <c r="A31" s="15">
        <f>IF('СПИСОК КЛАССА'!I27=1,1,0)</f>
        <v>0</v>
      </c>
      <c r="B31" s="123">
        <v>16</v>
      </c>
      <c r="C31" s="124">
        <f>IF(NOT(ISBLANK('СПИСОК КЛАССА'!B27)),'СПИСОК КЛАССА'!B27,"")</f>
        <v>16</v>
      </c>
      <c r="D31" s="124">
        <f>IF(NOT(ISBLANK('СПИСОК КЛАССА'!C27)),IF(NOT(ISBLANK('СПИСОК КЛАССА'!I27)),'СПИСОК КЛАССА'!C27,"УЧЕНИК НЕ ВЫПОЛНЯЛ РАБОТУ"),"")</f>
      </c>
      <c r="E31" s="176">
        <f>IF(NOT(ISBLANK('СПИСОК КЛАССА'!I27)),IF(NOT(ISBLANK('СПИСОК КЛАССА'!I27)),'СПИСОК КЛАССА'!I27,"УЧЕНИК НЕ ВЫПОЛНЯЛ РАБОТУ"),"")</f>
        <v>4</v>
      </c>
      <c r="F31" s="125">
        <f>IF((ISBLANK($D31)),"",IF($E31=1,Вариант1!F31,IF(Класс!$E31=2,Вариант2!F31,IF(Класс!$E31=3,Вариант3!F31,IF($E31=4,Вариант4!F31,"")))))</f>
        <v>1</v>
      </c>
      <c r="G31" s="125">
        <f>IF((ISBLANK($D31)),"",IF($E31=1,Вариант1!G31,IF(Класс!$E31=2,Вариант2!G31,IF(Класс!$E31=3,Вариант3!G31,IF($E31=4,Вариант4!G31,"")))))</f>
        <v>1</v>
      </c>
      <c r="H31" s="125">
        <f>IF((ISBLANK($D31)),"",IF($E31=1,Вариант1!H31,IF(Класс!$E31=2,Вариант2!H31,IF(Класс!$E31=3,Вариант3!H31,IF($E31=4,Вариант4!H31,"")))))</f>
        <v>0</v>
      </c>
      <c r="I31" s="125">
        <f>IF((ISBLANK($D31)),"",IF($E31=1,Вариант1!I31,IF(Класс!$E31=2,Вариант2!I31,IF(Класс!$E31=3,Вариант3!I31,IF($E31=4,Вариант4!I31,"")))))</f>
        <v>1</v>
      </c>
      <c r="J31" s="125">
        <f>IF((ISBLANK($D31)),"",IF($E31=1,Вариант1!J31,IF(Класс!$E31=2,Вариант2!J31,IF(Класс!$E31=3,Вариант3!J31,IF($E31=4,Вариант4!J31,"")))))</f>
        <v>1</v>
      </c>
      <c r="K31" s="125">
        <f>IF((ISBLANK($D31)),"",IF($E31=1,Вариант1!K31,IF(Класс!$E31=2,Вариант2!K31,IF(Класс!$E31=3,Вариант3!K31,IF($E31=4,Вариант4!K31,"")))))</f>
        <v>0</v>
      </c>
      <c r="L31" s="125">
        <f>IF((ISBLANK($D31)),"",IF($E31=1,Вариант1!L31,IF(Класс!$E31=2,Вариант2!L31,IF(Класс!$E31=3,Вариант3!L31,IF($E31=4,Вариант4!L31,"")))))</f>
        <v>1</v>
      </c>
      <c r="M31" s="125">
        <f>IF((ISBLANK($D31)),"",IF($E31=1,Вариант1!M31,IF(Класс!$E31=2,Вариант2!M31,IF(Класс!$E31=3,Вариант3!M31,IF($E31=4,Вариант4!M31,"")))))</f>
        <v>0</v>
      </c>
      <c r="N31" s="125">
        <f>IF((ISBLANK($D31)),"",IF($E31=1,Вариант1!N31,IF(Класс!$E31=2,Вариант2!N31,IF(Класс!$E31=3,Вариант3!N31,IF($E31=4,Вариант4!N31,"")))))</f>
        <v>0</v>
      </c>
      <c r="O31" s="125">
        <f>IF((ISBLANK($D31)),"",IF($E31=1,Вариант1!O31,IF(Класс!$E31=2,Вариант2!O31,IF(Класс!$E31=3,Вариант3!O31,IF($E31=4,Вариант4!O31,"")))))</f>
        <v>1</v>
      </c>
      <c r="P31" s="125">
        <f>IF((ISBLANK($D31)),"",IF($E31=1,Вариант1!P31,IF(Класс!$E31=2,Вариант2!P31,IF(Класс!$E31=3,Вариант3!P31,IF($E31=4,Вариант4!P31,"")))))</f>
        <v>1</v>
      </c>
      <c r="Q31" s="125">
        <f>IF((ISBLANK($D31)),"",IF($E31=1,Вариант1!Q31,IF(Класс!$E31=2,Вариант2!Q31,IF(Класс!$E31=3,Вариант3!Q31,IF($E31=4,Вариант4!Q31,"")))))</f>
        <v>0</v>
      </c>
      <c r="R31" s="125">
        <f>IF((ISBLANK($D31)),"",IF($E31=1,Вариант1!R31,IF(Класс!$E31=2,Вариант2!R31,IF(Класс!$E31=3,Вариант3!R31,IF($E31=4,Вариант4!R31,"")))))</f>
        <v>0</v>
      </c>
      <c r="S31" s="125">
        <f>IF((ISBLANK($D31)),"",IF($E31=1,Вариант1!S31,IF(Класс!$E31=2,Вариант2!S31,IF(Класс!$E31=3,Вариант3!S31,IF($E31=4,Вариант4!S31,"")))))</f>
        <v>0</v>
      </c>
      <c r="T31" s="125">
        <f>IF((ISBLANK($D31)),"",IF($E31=1,Вариант1!T31,IF(Класс!$E31=2,Вариант2!T31,IF(Класс!$E31=3,Вариант3!T31,IF($E31=4,Вариант4!T31,"")))))</f>
        <v>0</v>
      </c>
      <c r="U31" s="125">
        <f>IF((ISBLANK($D31)),"",IF($E31=1,Вариант1!U31,IF(Класс!$E31=2,Вариант2!U31,IF(Класс!$E31=3,Вариант3!U31,IF($E31=4,Вариант4!U31,"")))))</f>
        <v>1</v>
      </c>
      <c r="V31" s="125">
        <f>IF((ISBLANK($D31)),"",IF($E31=1,Вариант1!V31,IF(Класс!$E31=2,Вариант2!V31,IF(Класс!$E31=3,Вариант3!V31,IF($E31=4,Вариант4!V31,"")))))</f>
        <v>1</v>
      </c>
      <c r="W31" s="125">
        <f>IF((ISBLANK($D31)),"",IF($E31=1,Вариант1!W31,IF(Класс!$E31=2,Вариант2!W31,IF(Класс!$E31=3,Вариант3!W31,IF($E31=4,Вариант4!W31,"")))))</f>
        <v>1</v>
      </c>
      <c r="X31" s="125">
        <f>IF((ISBLANK($D31)),"",IF($E31=1,Вариант1!X31,IF(Класс!$E31=2,Вариант2!X31,IF(Класс!$E31=3,Вариант3!X31,IF($E31=4,Вариант4!X31,"")))))</f>
        <v>1</v>
      </c>
      <c r="Y31" s="125">
        <f>IF((ISBLANK($D31)),"",IF($E31=1,Вариант1!Y31,IF(Класс!$E31=2,Вариант2!Y31,IF(Класс!$E31=3,Вариант3!Y31,IF($E31=4,Вариант4!Y31,"")))))</f>
        <v>1</v>
      </c>
      <c r="Z31" s="153">
        <f t="shared" si="3"/>
        <v>12</v>
      </c>
      <c r="AA31" s="154">
        <f t="shared" si="4"/>
        <v>0.5</v>
      </c>
      <c r="AB31" s="89">
        <f t="shared" si="5"/>
        <v>8</v>
      </c>
      <c r="AC31" s="157">
        <f t="shared" si="6"/>
        <v>0.5714285714285714</v>
      </c>
      <c r="AD31" s="156">
        <f t="shared" si="7"/>
        <v>4</v>
      </c>
      <c r="AE31" s="157">
        <f t="shared" si="8"/>
        <v>0.4</v>
      </c>
      <c r="AF31" s="157" t="str">
        <f t="shared" si="9"/>
        <v>Пониженный</v>
      </c>
      <c r="AG31" s="82">
        <f>SUM($AA$16:$AA$55)/(Вариант1!$A$15+Вариант2!$A$15+Вариант3!$A$15+Вариант4!$A$15)</f>
        <v>0.7216666666666667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70"/>
      <c r="AY31" s="70"/>
      <c r="AZ31" s="70"/>
      <c r="BA31" s="70"/>
      <c r="BB31" s="74"/>
      <c r="BC31" s="81"/>
      <c r="BF31" s="70"/>
      <c r="BG31" s="11" t="s">
        <v>26</v>
      </c>
      <c r="BH31" s="4"/>
      <c r="BI31" s="4"/>
      <c r="BJ31" s="11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2.75" customHeight="1">
      <c r="A32" s="15">
        <f>IF('СПИСОК КЛАССА'!I28=1,1,0)</f>
        <v>0</v>
      </c>
      <c r="B32" s="123">
        <v>17</v>
      </c>
      <c r="C32" s="124">
        <f>IF(NOT(ISBLANK('СПИСОК КЛАССА'!B28)),'СПИСОК КЛАССА'!B28,"")</f>
        <v>17</v>
      </c>
      <c r="D32" s="124">
        <f>IF(NOT(ISBLANK('СПИСОК КЛАССА'!C28)),IF(NOT(ISBLANK('СПИСОК КЛАССА'!I28)),'СПИСОК КЛАССА'!C28,"УЧЕНИК НЕ ВЫПОЛНЯЛ РАБОТУ"),"")</f>
      </c>
      <c r="E32" s="176">
        <f>IF(NOT(ISBLANK('СПИСОК КЛАССА'!I28)),IF(NOT(ISBLANK('СПИСОК КЛАССА'!I28)),'СПИСОК КЛАССА'!I28,"УЧЕНИК НЕ ВЫПОЛНЯЛ РАБОТУ"),"")</f>
        <v>2</v>
      </c>
      <c r="F32" s="125">
        <f>IF((ISBLANK($D32)),"",IF($E32=1,Вариант1!F32,IF(Класс!$E32=2,Вариант2!F32,IF(Класс!$E32=3,Вариант3!F32,IF($E32=4,Вариант4!F32,"")))))</f>
        <v>1</v>
      </c>
      <c r="G32" s="125">
        <f>IF((ISBLANK($D32)),"",IF($E32=1,Вариант1!G32,IF(Класс!$E32=2,Вариант2!G32,IF(Класс!$E32=3,Вариант3!G32,IF($E32=4,Вариант4!G32,"")))))</f>
        <v>1</v>
      </c>
      <c r="H32" s="125">
        <f>IF((ISBLANK($D32)),"",IF($E32=1,Вариант1!H32,IF(Класс!$E32=2,Вариант2!H32,IF(Класс!$E32=3,Вариант3!H32,IF($E32=4,Вариант4!H32,"")))))</f>
        <v>0</v>
      </c>
      <c r="I32" s="125">
        <f>IF((ISBLANK($D32)),"",IF($E32=1,Вариант1!I32,IF(Класс!$E32=2,Вариант2!I32,IF(Класс!$E32=3,Вариант3!I32,IF($E32=4,Вариант4!I32,"")))))</f>
        <v>1</v>
      </c>
      <c r="J32" s="125">
        <f>IF((ISBLANK($D32)),"",IF($E32=1,Вариант1!J32,IF(Класс!$E32=2,Вариант2!J32,IF(Класс!$E32=3,Вариант3!J32,IF($E32=4,Вариант4!J32,"")))))</f>
        <v>1</v>
      </c>
      <c r="K32" s="125">
        <f>IF((ISBLANK($D32)),"",IF($E32=1,Вариант1!K32,IF(Класс!$E32=2,Вариант2!K32,IF(Класс!$E32=3,Вариант3!K32,IF($E32=4,Вариант4!K32,"")))))</f>
        <v>1</v>
      </c>
      <c r="L32" s="125">
        <f>IF((ISBLANK($D32)),"",IF($E32=1,Вариант1!L32,IF(Класс!$E32=2,Вариант2!L32,IF(Класс!$E32=3,Вариант3!L32,IF($E32=4,Вариант4!L32,"")))))</f>
        <v>0</v>
      </c>
      <c r="M32" s="125">
        <f>IF((ISBLANK($D32)),"",IF($E32=1,Вариант1!M32,IF(Класс!$E32=2,Вариант2!M32,IF(Класс!$E32=3,Вариант3!M32,IF($E32=4,Вариант4!M32,"")))))</f>
        <v>0</v>
      </c>
      <c r="N32" s="125">
        <f>IF((ISBLANK($D32)),"",IF($E32=1,Вариант1!N32,IF(Класс!$E32=2,Вариант2!N32,IF(Класс!$E32=3,Вариант3!N32,IF($E32=4,Вариант4!N32,"")))))</f>
        <v>0</v>
      </c>
      <c r="O32" s="125">
        <f>IF((ISBLANK($D32)),"",IF($E32=1,Вариант1!O32,IF(Класс!$E32=2,Вариант2!O32,IF(Класс!$E32=3,Вариант3!O32,IF($E32=4,Вариант4!O32,"")))))</f>
        <v>1</v>
      </c>
      <c r="P32" s="125">
        <f>IF((ISBLANK($D32)),"",IF($E32=1,Вариант1!P32,IF(Класс!$E32=2,Вариант2!P32,IF(Класс!$E32=3,Вариант3!P32,IF($E32=4,Вариант4!P32,"")))))</f>
        <v>0</v>
      </c>
      <c r="Q32" s="125">
        <f>IF((ISBLANK($D32)),"",IF($E32=1,Вариант1!Q32,IF(Класс!$E32=2,Вариант2!Q32,IF(Класс!$E32=3,Вариант3!Q32,IF($E32=4,Вариант4!Q32,"")))))</f>
        <v>1</v>
      </c>
      <c r="R32" s="125">
        <f>IF((ISBLANK($D32)),"",IF($E32=1,Вариант1!R32,IF(Класс!$E32=2,Вариант2!R32,IF(Класс!$E32=3,Вариант3!R32,IF($E32=4,Вариант4!R32,"")))))</f>
        <v>0</v>
      </c>
      <c r="S32" s="125">
        <f>IF((ISBLANK($D32)),"",IF($E32=1,Вариант1!S32,IF(Класс!$E32=2,Вариант2!S32,IF(Класс!$E32=3,Вариант3!S32,IF($E32=4,Вариант4!S32,"")))))</f>
        <v>1</v>
      </c>
      <c r="T32" s="125">
        <f>IF((ISBLANK($D32)),"",IF($E32=1,Вариант1!T32,IF(Класс!$E32=2,Вариант2!T32,IF(Класс!$E32=3,Вариант3!T32,IF($E32=4,Вариант4!T32,"")))))</f>
        <v>1</v>
      </c>
      <c r="U32" s="125">
        <f>IF((ISBLANK($D32)),"",IF($E32=1,Вариант1!U32,IF(Класс!$E32=2,Вариант2!U32,IF(Класс!$E32=3,Вариант3!U32,IF($E32=4,Вариант4!U32,"")))))</f>
        <v>0</v>
      </c>
      <c r="V32" s="125">
        <f>IF((ISBLANK($D32)),"",IF($E32=1,Вариант1!V32,IF(Класс!$E32=2,Вариант2!V32,IF(Класс!$E32=3,Вариант3!V32,IF($E32=4,Вариант4!V32,"")))))</f>
        <v>1</v>
      </c>
      <c r="W32" s="125">
        <f>IF((ISBLANK($D32)),"",IF($E32=1,Вариант1!W32,IF(Класс!$E32=2,Вариант2!W32,IF(Класс!$E32=3,Вариант3!W32,IF($E32=4,Вариант4!W32,"")))))</f>
        <v>1</v>
      </c>
      <c r="X32" s="125">
        <f>IF((ISBLANK($D32)),"",IF($E32=1,Вариант1!X32,IF(Класс!$E32=2,Вариант2!X32,IF(Класс!$E32=3,Вариант3!X32,IF($E32=4,Вариант4!X32,"")))))</f>
        <v>1</v>
      </c>
      <c r="Y32" s="125">
        <f>IF((ISBLANK($D32)),"",IF($E32=1,Вариант1!Y32,IF(Класс!$E32=2,Вариант2!Y32,IF(Класс!$E32=3,Вариант3!Y32,IF($E32=4,Вариант4!Y32,"")))))</f>
        <v>0</v>
      </c>
      <c r="Z32" s="153">
        <f t="shared" si="3"/>
        <v>12</v>
      </c>
      <c r="AA32" s="154">
        <f t="shared" si="4"/>
        <v>0.5</v>
      </c>
      <c r="AB32" s="89">
        <f t="shared" si="5"/>
        <v>9</v>
      </c>
      <c r="AC32" s="157">
        <f t="shared" si="6"/>
        <v>0.6428571428571429</v>
      </c>
      <c r="AD32" s="156">
        <f t="shared" si="7"/>
        <v>3</v>
      </c>
      <c r="AE32" s="157">
        <f t="shared" si="8"/>
        <v>0.3</v>
      </c>
      <c r="AF32" s="157" t="str">
        <f t="shared" si="9"/>
        <v>Низкий</v>
      </c>
      <c r="AG32" s="82">
        <f>SUM($AA$16:$AA$55)/(Вариант1!$A$15+Вариант2!$A$15+Вариант3!$A$15+Вариант4!$A$15)</f>
        <v>0.7216666666666667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70"/>
      <c r="AY32" s="70"/>
      <c r="AZ32" s="70"/>
      <c r="BA32" s="70"/>
      <c r="BB32" s="74"/>
      <c r="BC32" s="81"/>
      <c r="BF32" s="70"/>
      <c r="BG32" s="11" t="s">
        <v>27</v>
      </c>
      <c r="BH32" s="4"/>
      <c r="BI32" s="4"/>
      <c r="BJ32" s="11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 ht="12.75" customHeight="1">
      <c r="A33" s="15">
        <f>IF('СПИСОК КЛАССА'!I29=1,1,0)</f>
        <v>0</v>
      </c>
      <c r="B33" s="123">
        <v>18</v>
      </c>
      <c r="C33" s="124">
        <f>IF(NOT(ISBLANK('СПИСОК КЛАССА'!B29)),'СПИСОК КЛАССА'!B29,"")</f>
        <v>18</v>
      </c>
      <c r="D33" s="124">
        <f>IF(NOT(ISBLANK('СПИСОК КЛАССА'!C29)),IF(NOT(ISBLANK('СПИСОК КЛАССА'!I29)),'СПИСОК КЛАССА'!C29,"УЧЕНИК НЕ ВЫПОЛНЯЛ РАБОТУ"),"")</f>
      </c>
      <c r="E33" s="176">
        <f>IF(NOT(ISBLANK('СПИСОК КЛАССА'!I29)),IF(NOT(ISBLANK('СПИСОК КЛАССА'!I29)),'СПИСОК КЛАССА'!I29,"УЧЕНИК НЕ ВЫПОЛНЯЛ РАБОТУ"),"")</f>
        <v>2</v>
      </c>
      <c r="F33" s="125">
        <f>IF((ISBLANK($D33)),"",IF($E33=1,Вариант1!F33,IF(Класс!$E33=2,Вариант2!F33,IF(Класс!$E33=3,Вариант3!F33,IF($E33=4,Вариант4!F33,"")))))</f>
        <v>1</v>
      </c>
      <c r="G33" s="125">
        <f>IF((ISBLANK($D33)),"",IF($E33=1,Вариант1!G33,IF(Класс!$E33=2,Вариант2!G33,IF(Класс!$E33=3,Вариант3!G33,IF($E33=4,Вариант4!G33,"")))))</f>
        <v>1</v>
      </c>
      <c r="H33" s="125">
        <f>IF((ISBLANK($D33)),"",IF($E33=1,Вариант1!H33,IF(Класс!$E33=2,Вариант2!H33,IF(Класс!$E33=3,Вариант3!H33,IF($E33=4,Вариант4!H33,"")))))</f>
        <v>1</v>
      </c>
      <c r="I33" s="125">
        <f>IF((ISBLANK($D33)),"",IF($E33=1,Вариант1!I33,IF(Класс!$E33=2,Вариант2!I33,IF(Класс!$E33=3,Вариант3!I33,IF($E33=4,Вариант4!I33,"")))))</f>
        <v>1</v>
      </c>
      <c r="J33" s="125">
        <f>IF((ISBLANK($D33)),"",IF($E33=1,Вариант1!J33,IF(Класс!$E33=2,Вариант2!J33,IF(Класс!$E33=3,Вариант3!J33,IF($E33=4,Вариант4!J33,"")))))</f>
        <v>1</v>
      </c>
      <c r="K33" s="125">
        <f>IF((ISBLANK($D33)),"",IF($E33=1,Вариант1!K33,IF(Класс!$E33=2,Вариант2!K33,IF(Класс!$E33=3,Вариант3!K33,IF($E33=4,Вариант4!K33,"")))))</f>
        <v>1</v>
      </c>
      <c r="L33" s="125">
        <f>IF((ISBLANK($D33)),"",IF($E33=1,Вариант1!L33,IF(Класс!$E33=2,Вариант2!L33,IF(Класс!$E33=3,Вариант3!L33,IF($E33=4,Вариант4!L33,"")))))</f>
        <v>1</v>
      </c>
      <c r="M33" s="125">
        <f>IF((ISBLANK($D33)),"",IF($E33=1,Вариант1!M33,IF(Класс!$E33=2,Вариант2!M33,IF(Класс!$E33=3,Вариант3!M33,IF($E33=4,Вариант4!M33,"")))))</f>
        <v>0</v>
      </c>
      <c r="N33" s="125">
        <f>IF((ISBLANK($D33)),"",IF($E33=1,Вариант1!N33,IF(Класс!$E33=2,Вариант2!N33,IF(Класс!$E33=3,Вариант3!N33,IF($E33=4,Вариант4!N33,"")))))</f>
        <v>0</v>
      </c>
      <c r="O33" s="125">
        <f>IF((ISBLANK($D33)),"",IF($E33=1,Вариант1!O33,IF(Класс!$E33=2,Вариант2!O33,IF(Класс!$E33=3,Вариант3!O33,IF($E33=4,Вариант4!O33,"")))))</f>
        <v>1</v>
      </c>
      <c r="P33" s="125">
        <f>IF((ISBLANK($D33)),"",IF($E33=1,Вариант1!P33,IF(Класс!$E33=2,Вариант2!P33,IF(Класс!$E33=3,Вариант3!P33,IF($E33=4,Вариант4!P33,"")))))</f>
        <v>1</v>
      </c>
      <c r="Q33" s="125">
        <f>IF((ISBLANK($D33)),"",IF($E33=1,Вариант1!Q33,IF(Класс!$E33=2,Вариант2!Q33,IF(Класс!$E33=3,Вариант3!Q33,IF($E33=4,Вариант4!Q33,"")))))</f>
        <v>1</v>
      </c>
      <c r="R33" s="125">
        <f>IF((ISBLANK($D33)),"",IF($E33=1,Вариант1!R33,IF(Класс!$E33=2,Вариант2!R33,IF(Класс!$E33=3,Вариант3!R33,IF($E33=4,Вариант4!R33,"")))))</f>
        <v>0</v>
      </c>
      <c r="S33" s="125">
        <f>IF((ISBLANK($D33)),"",IF($E33=1,Вариант1!S33,IF(Класс!$E33=2,Вариант2!S33,IF(Класс!$E33=3,Вариант3!S33,IF($E33=4,Вариант4!S33,"")))))</f>
        <v>0</v>
      </c>
      <c r="T33" s="125">
        <f>IF((ISBLANK($D33)),"",IF($E33=1,Вариант1!T33,IF(Класс!$E33=2,Вариант2!T33,IF(Класс!$E33=3,Вариант3!T33,IF($E33=4,Вариант4!T33,"")))))</f>
        <v>1</v>
      </c>
      <c r="U33" s="125">
        <f>IF((ISBLANK($D33)),"",IF($E33=1,Вариант1!U33,IF(Класс!$E33=2,Вариант2!U33,IF(Класс!$E33=3,Вариант3!U33,IF($E33=4,Вариант4!U33,"")))))</f>
        <v>0</v>
      </c>
      <c r="V33" s="125">
        <f>IF((ISBLANK($D33)),"",IF($E33=1,Вариант1!V33,IF(Класс!$E33=2,Вариант2!V33,IF(Класс!$E33=3,Вариант3!V33,IF($E33=4,Вариант4!V33,"")))))</f>
        <v>0</v>
      </c>
      <c r="W33" s="125">
        <f>IF((ISBLANK($D33)),"",IF($E33=1,Вариант1!W33,IF(Класс!$E33=2,Вариант2!W33,IF(Класс!$E33=3,Вариант3!W33,IF($E33=4,Вариант4!W33,"")))))</f>
        <v>1</v>
      </c>
      <c r="X33" s="125">
        <f>IF((ISBLANK($D33)),"",IF($E33=1,Вариант1!X33,IF(Класс!$E33=2,Вариант2!X33,IF(Класс!$E33=3,Вариант3!X33,IF($E33=4,Вариант4!X33,"")))))</f>
        <v>2</v>
      </c>
      <c r="Y33" s="125">
        <f>IF((ISBLANK($D33)),"",IF($E33=1,Вариант1!Y33,IF(Класс!$E33=2,Вариант2!Y33,IF(Класс!$E33=3,Вариант3!Y33,IF($E33=4,Вариант4!Y33,"")))))</f>
        <v>0</v>
      </c>
      <c r="Z33" s="153">
        <f t="shared" si="3"/>
        <v>14</v>
      </c>
      <c r="AA33" s="154">
        <f t="shared" si="4"/>
        <v>0.5833333333333334</v>
      </c>
      <c r="AB33" s="89">
        <f t="shared" si="5"/>
        <v>11</v>
      </c>
      <c r="AC33" s="157">
        <f t="shared" si="6"/>
        <v>0.7857142857142857</v>
      </c>
      <c r="AD33" s="156">
        <f t="shared" si="7"/>
        <v>3</v>
      </c>
      <c r="AE33" s="157">
        <f t="shared" si="8"/>
        <v>0.3</v>
      </c>
      <c r="AF33" s="157" t="str">
        <f t="shared" si="9"/>
        <v>Базовый</v>
      </c>
      <c r="AG33" s="82">
        <f>SUM($AA$16:$AA$55)/(Вариант1!$A$15+Вариант2!$A$15+Вариант3!$A$15+Вариант4!$A$15)</f>
        <v>0.7216666666666667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70"/>
      <c r="AY33" s="70"/>
      <c r="AZ33" s="70"/>
      <c r="BA33" s="70"/>
      <c r="BB33" s="74"/>
      <c r="BC33" s="81"/>
      <c r="BF33" s="70"/>
      <c r="BG33" s="11" t="s">
        <v>28</v>
      </c>
      <c r="BH33" s="4"/>
      <c r="BI33" s="4"/>
      <c r="BJ33" s="11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ht="12.75" customHeight="1">
      <c r="A34" s="15">
        <f>IF('СПИСОК КЛАССА'!I30=1,1,0)</f>
        <v>0</v>
      </c>
      <c r="B34" s="123">
        <v>19</v>
      </c>
      <c r="C34" s="124">
        <f>IF(NOT(ISBLANK('СПИСОК КЛАССА'!B30)),'СПИСОК КЛАССА'!B30,"")</f>
        <v>19</v>
      </c>
      <c r="D34" s="124">
        <f>IF(NOT(ISBLANK('СПИСОК КЛАССА'!C30)),IF(NOT(ISBLANK('СПИСОК КЛАССА'!I30)),'СПИСОК КЛАССА'!C30,"УЧЕНИК НЕ ВЫПОЛНЯЛ РАБОТУ"),"")</f>
      </c>
      <c r="E34" s="176">
        <f>IF(NOT(ISBLANK('СПИСОК КЛАССА'!I30)),IF(NOT(ISBLANK('СПИСОК КЛАССА'!I30)),'СПИСОК КЛАССА'!I30,"УЧЕНИК НЕ ВЫПОЛНЯЛ РАБОТУ"),"")</f>
        <v>2</v>
      </c>
      <c r="F34" s="125">
        <f>IF((ISBLANK($D34)),"",IF($E34=1,Вариант1!F34,IF(Класс!$E34=2,Вариант2!F34,IF(Класс!$E34=3,Вариант3!F34,IF($E34=4,Вариант4!F34,"")))))</f>
        <v>1</v>
      </c>
      <c r="G34" s="125">
        <f>IF((ISBLANK($D34)),"",IF($E34=1,Вариант1!G34,IF(Класс!$E34=2,Вариант2!G34,IF(Класс!$E34=3,Вариант3!G34,IF($E34=4,Вариант4!G34,"")))))</f>
        <v>1</v>
      </c>
      <c r="H34" s="125">
        <f>IF((ISBLANK($D34)),"",IF($E34=1,Вариант1!H34,IF(Класс!$E34=2,Вариант2!H34,IF(Класс!$E34=3,Вариант3!H34,IF($E34=4,Вариант4!H34,"")))))</f>
        <v>1</v>
      </c>
      <c r="I34" s="125">
        <f>IF((ISBLANK($D34)),"",IF($E34=1,Вариант1!I34,IF(Класс!$E34=2,Вариант2!I34,IF(Класс!$E34=3,Вариант3!I34,IF($E34=4,Вариант4!I34,"")))))</f>
        <v>1</v>
      </c>
      <c r="J34" s="125">
        <f>IF((ISBLANK($D34)),"",IF($E34=1,Вариант1!J34,IF(Класс!$E34=2,Вариант2!J34,IF(Класс!$E34=3,Вариант3!J34,IF($E34=4,Вариант4!J34,"")))))</f>
        <v>1</v>
      </c>
      <c r="K34" s="125">
        <f>IF((ISBLANK($D34)),"",IF($E34=1,Вариант1!K34,IF(Класс!$E34=2,Вариант2!K34,IF(Класс!$E34=3,Вариант3!K34,IF($E34=4,Вариант4!K34,"")))))</f>
        <v>1</v>
      </c>
      <c r="L34" s="125">
        <f>IF((ISBLANK($D34)),"",IF($E34=1,Вариант1!L34,IF(Класс!$E34=2,Вариант2!L34,IF(Класс!$E34=3,Вариант3!L34,IF($E34=4,Вариант4!L34,"")))))</f>
        <v>1</v>
      </c>
      <c r="M34" s="125">
        <f>IF((ISBLANK($D34)),"",IF($E34=1,Вариант1!M34,IF(Класс!$E34=2,Вариант2!M34,IF(Класс!$E34=3,Вариант3!M34,IF($E34=4,Вариант4!M34,"")))))</f>
        <v>1</v>
      </c>
      <c r="N34" s="125">
        <f>IF((ISBLANK($D34)),"",IF($E34=1,Вариант1!N34,IF(Класс!$E34=2,Вариант2!N34,IF(Класс!$E34=3,Вариант3!N34,IF($E34=4,Вариант4!N34,"")))))</f>
        <v>0</v>
      </c>
      <c r="O34" s="125">
        <f>IF((ISBLANK($D34)),"",IF($E34=1,Вариант1!O34,IF(Класс!$E34=2,Вариант2!O34,IF(Класс!$E34=3,Вариант3!O34,IF($E34=4,Вариант4!O34,"")))))</f>
        <v>1</v>
      </c>
      <c r="P34" s="125">
        <f>IF((ISBLANK($D34)),"",IF($E34=1,Вариант1!P34,IF(Класс!$E34=2,Вариант2!P34,IF(Класс!$E34=3,Вариант3!P34,IF($E34=4,Вариант4!P34,"")))))</f>
        <v>0</v>
      </c>
      <c r="Q34" s="125">
        <f>IF((ISBLANK($D34)),"",IF($E34=1,Вариант1!Q34,IF(Класс!$E34=2,Вариант2!Q34,IF(Класс!$E34=3,Вариант3!Q34,IF($E34=4,Вариант4!Q34,"")))))</f>
        <v>1</v>
      </c>
      <c r="R34" s="125">
        <f>IF((ISBLANK($D34)),"",IF($E34=1,Вариант1!R34,IF(Класс!$E34=2,Вариант2!R34,IF(Класс!$E34=3,Вариант3!R34,IF($E34=4,Вариант4!R34,"")))))</f>
        <v>1</v>
      </c>
      <c r="S34" s="125">
        <f>IF((ISBLANK($D34)),"",IF($E34=1,Вариант1!S34,IF(Класс!$E34=2,Вариант2!S34,IF(Класс!$E34=3,Вариант3!S34,IF($E34=4,Вариант4!S34,"")))))</f>
        <v>1</v>
      </c>
      <c r="T34" s="125">
        <f>IF((ISBLANK($D34)),"",IF($E34=1,Вариант1!T34,IF(Класс!$E34=2,Вариант2!T34,IF(Класс!$E34=3,Вариант3!T34,IF($E34=4,Вариант4!T34,"")))))</f>
        <v>1</v>
      </c>
      <c r="U34" s="125">
        <f>IF((ISBLANK($D34)),"",IF($E34=1,Вариант1!U34,IF(Класс!$E34=2,Вариант2!U34,IF(Класс!$E34=3,Вариант3!U34,IF($E34=4,Вариант4!U34,"")))))</f>
        <v>0</v>
      </c>
      <c r="V34" s="125">
        <f>IF((ISBLANK($D34)),"",IF($E34=1,Вариант1!V34,IF(Класс!$E34=2,Вариант2!V34,IF(Класс!$E34=3,Вариант3!V34,IF($E34=4,Вариант4!V34,"")))))</f>
        <v>1</v>
      </c>
      <c r="W34" s="125">
        <f>IF((ISBLANK($D34)),"",IF($E34=1,Вариант1!W34,IF(Класс!$E34=2,Вариант2!W34,IF(Класс!$E34=3,Вариант3!W34,IF($E34=4,Вариант4!W34,"")))))</f>
        <v>1</v>
      </c>
      <c r="X34" s="125">
        <f>IF((ISBLANK($D34)),"",IF($E34=1,Вариант1!X34,IF(Класс!$E34=2,Вариант2!X34,IF(Класс!$E34=3,Вариант3!X34,IF($E34=4,Вариант4!X34,"")))))</f>
        <v>2</v>
      </c>
      <c r="Y34" s="125">
        <f>IF((ISBLANK($D34)),"",IF($E34=1,Вариант1!Y34,IF(Класс!$E34=2,Вариант2!Y34,IF(Класс!$E34=3,Вариант3!Y34,IF($E34=4,Вариант4!Y34,"")))))</f>
        <v>0</v>
      </c>
      <c r="Z34" s="153">
        <f t="shared" si="3"/>
        <v>17</v>
      </c>
      <c r="AA34" s="154">
        <f t="shared" si="4"/>
        <v>0.7083333333333334</v>
      </c>
      <c r="AB34" s="89">
        <f t="shared" si="5"/>
        <v>13</v>
      </c>
      <c r="AC34" s="157">
        <f t="shared" si="6"/>
        <v>0.9285714285714286</v>
      </c>
      <c r="AD34" s="156">
        <f t="shared" si="7"/>
        <v>4</v>
      </c>
      <c r="AE34" s="157">
        <f t="shared" si="8"/>
        <v>0.4</v>
      </c>
      <c r="AF34" s="157" t="str">
        <f t="shared" si="9"/>
        <v>Повышенный</v>
      </c>
      <c r="AG34" s="82">
        <f>SUM($AA$16:$AA$55)/(Вариант1!$A$15+Вариант2!$A$15+Вариант3!$A$15+Вариант4!$A$15)</f>
        <v>0.7216666666666667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70"/>
      <c r="AY34" s="70"/>
      <c r="AZ34" s="70"/>
      <c r="BA34" s="70"/>
      <c r="BB34" s="74"/>
      <c r="BC34" s="81"/>
      <c r="BF34" s="70"/>
      <c r="BG34" s="11" t="s">
        <v>29</v>
      </c>
      <c r="BH34" s="4"/>
      <c r="BI34" s="4"/>
      <c r="BJ34" s="11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 ht="12.75" customHeight="1">
      <c r="A35" s="15">
        <f>IF('СПИСОК КЛАССА'!I31=1,1,0)</f>
        <v>0</v>
      </c>
      <c r="B35" s="123">
        <v>20</v>
      </c>
      <c r="C35" s="124">
        <f>IF(NOT(ISBLANK('СПИСОК КЛАССА'!B31)),'СПИСОК КЛАССА'!B31,"")</f>
        <v>20</v>
      </c>
      <c r="D35" s="124">
        <f>IF(NOT(ISBLANK('СПИСОК КЛАССА'!C31)),IF(NOT(ISBLANK('СПИСОК КЛАССА'!I31)),'СПИСОК КЛАССА'!C31,"УЧЕНИК НЕ ВЫПОЛНЯЛ РАБОТУ"),"")</f>
      </c>
      <c r="E35" s="176">
        <f>IF(NOT(ISBLANK('СПИСОК КЛАССА'!I31)),IF(NOT(ISBLANK('СПИСОК КЛАССА'!I31)),'СПИСОК КЛАССА'!I31,"УЧЕНИК НЕ ВЫПОЛНЯЛ РАБОТУ"),"")</f>
        <v>4</v>
      </c>
      <c r="F35" s="125">
        <f>IF((ISBLANK($D35)),"",IF($E35=1,Вариант1!F35,IF(Класс!$E35=2,Вариант2!F35,IF(Класс!$E35=3,Вариант3!F35,IF($E35=4,Вариант4!F35,"")))))</f>
        <v>1</v>
      </c>
      <c r="G35" s="125">
        <f>IF((ISBLANK($D35)),"",IF($E35=1,Вариант1!G35,IF(Класс!$E35=2,Вариант2!G35,IF(Класс!$E35=3,Вариант3!G35,IF($E35=4,Вариант4!G35,"")))))</f>
        <v>0</v>
      </c>
      <c r="H35" s="125">
        <f>IF((ISBLANK($D35)),"",IF($E35=1,Вариант1!H35,IF(Класс!$E35=2,Вариант2!H35,IF(Класс!$E35=3,Вариант3!H35,IF($E35=4,Вариант4!H35,"")))))</f>
        <v>1</v>
      </c>
      <c r="I35" s="125">
        <f>IF((ISBLANK($D35)),"",IF($E35=1,Вариант1!I35,IF(Класс!$E35=2,Вариант2!I35,IF(Класс!$E35=3,Вариант3!I35,IF($E35=4,Вариант4!I35,"")))))</f>
        <v>1</v>
      </c>
      <c r="J35" s="125">
        <f>IF((ISBLANK($D35)),"",IF($E35=1,Вариант1!J35,IF(Класс!$E35=2,Вариант2!J35,IF(Класс!$E35=3,Вариант3!J35,IF($E35=4,Вариант4!J35,"")))))</f>
        <v>1</v>
      </c>
      <c r="K35" s="125">
        <f>IF((ISBLANK($D35)),"",IF($E35=1,Вариант1!K35,IF(Класс!$E35=2,Вариант2!K35,IF(Класс!$E35=3,Вариант3!K35,IF($E35=4,Вариант4!K35,"")))))</f>
        <v>1</v>
      </c>
      <c r="L35" s="125">
        <f>IF((ISBLANK($D35)),"",IF($E35=1,Вариант1!L35,IF(Класс!$E35=2,Вариант2!L35,IF(Класс!$E35=3,Вариант3!L35,IF($E35=4,Вариант4!L35,"")))))</f>
        <v>1</v>
      </c>
      <c r="M35" s="125">
        <f>IF((ISBLANK($D35)),"",IF($E35=1,Вариант1!M35,IF(Класс!$E35=2,Вариант2!M35,IF(Класс!$E35=3,Вариант3!M35,IF($E35=4,Вариант4!M35,"")))))</f>
        <v>1</v>
      </c>
      <c r="N35" s="125">
        <f>IF((ISBLANK($D35)),"",IF($E35=1,Вариант1!N35,IF(Класс!$E35=2,Вариант2!N35,IF(Класс!$E35=3,Вариант3!N35,IF($E35=4,Вариант4!N35,"")))))</f>
        <v>1</v>
      </c>
      <c r="O35" s="125">
        <f>IF((ISBLANK($D35)),"",IF($E35=1,Вариант1!O35,IF(Класс!$E35=2,Вариант2!O35,IF(Класс!$E35=3,Вариант3!O35,IF($E35=4,Вариант4!O35,"")))))</f>
        <v>1</v>
      </c>
      <c r="P35" s="125">
        <f>IF((ISBLANK($D35)),"",IF($E35=1,Вариант1!P35,IF(Класс!$E35=2,Вариант2!P35,IF(Класс!$E35=3,Вариант3!P35,IF($E35=4,Вариант4!P35,"")))))</f>
        <v>0</v>
      </c>
      <c r="Q35" s="125">
        <f>IF((ISBLANK($D35)),"",IF($E35=1,Вариант1!Q35,IF(Класс!$E35=2,Вариант2!Q35,IF(Класс!$E35=3,Вариант3!Q35,IF($E35=4,Вариант4!Q35,"")))))</f>
        <v>1</v>
      </c>
      <c r="R35" s="125">
        <f>IF((ISBLANK($D35)),"",IF($E35=1,Вариант1!R35,IF(Класс!$E35=2,Вариант2!R35,IF(Класс!$E35=3,Вариант3!R35,IF($E35=4,Вариант4!R35,"")))))</f>
        <v>1</v>
      </c>
      <c r="S35" s="125">
        <f>IF((ISBLANK($D35)),"",IF($E35=1,Вариант1!S35,IF(Класс!$E35=2,Вариант2!S35,IF(Класс!$E35=3,Вариант3!S35,IF($E35=4,Вариант4!S35,"")))))</f>
        <v>1</v>
      </c>
      <c r="T35" s="125">
        <f>IF((ISBLANK($D35)),"",IF($E35=1,Вариант1!T35,IF(Класс!$E35=2,Вариант2!T35,IF(Класс!$E35=3,Вариант3!T35,IF($E35=4,Вариант4!T35,"")))))</f>
        <v>1</v>
      </c>
      <c r="U35" s="125">
        <f>IF((ISBLANK($D35)),"",IF($E35=1,Вариант1!U35,IF(Класс!$E35=2,Вариант2!U35,IF(Класс!$E35=3,Вариант3!U35,IF($E35=4,Вариант4!U35,"")))))</f>
        <v>1</v>
      </c>
      <c r="V35" s="125">
        <f>IF((ISBLANK($D35)),"",IF($E35=1,Вариант1!V35,IF(Класс!$E35=2,Вариант2!V35,IF(Класс!$E35=3,Вариант3!V35,IF($E35=4,Вариант4!V35,"")))))</f>
        <v>2</v>
      </c>
      <c r="W35" s="125">
        <f>IF((ISBLANK($D35)),"",IF($E35=1,Вариант1!W35,IF(Класс!$E35=2,Вариант2!W35,IF(Класс!$E35=3,Вариант3!W35,IF($E35=4,Вариант4!W35,"")))))</f>
        <v>1</v>
      </c>
      <c r="X35" s="125">
        <f>IF((ISBLANK($D35)),"",IF($E35=1,Вариант1!X35,IF(Класс!$E35=2,Вариант2!X35,IF(Класс!$E35=3,Вариант3!X35,IF($E35=4,Вариант4!X35,"")))))</f>
        <v>1</v>
      </c>
      <c r="Y35" s="125">
        <f>IF((ISBLANK($D35)),"",IF($E35=1,Вариант1!Y35,IF(Класс!$E35=2,Вариант2!Y35,IF(Класс!$E35=3,Вариант3!Y35,IF($E35=4,Вариант4!Y35,"")))))</f>
        <v>2</v>
      </c>
      <c r="Z35" s="153">
        <f t="shared" si="3"/>
        <v>20</v>
      </c>
      <c r="AA35" s="154">
        <f t="shared" si="4"/>
        <v>0.8333333333333334</v>
      </c>
      <c r="AB35" s="89">
        <f t="shared" si="5"/>
        <v>13</v>
      </c>
      <c r="AC35" s="157">
        <f t="shared" si="6"/>
        <v>0.9285714285714286</v>
      </c>
      <c r="AD35" s="156">
        <f t="shared" si="7"/>
        <v>7</v>
      </c>
      <c r="AE35" s="157">
        <f t="shared" si="8"/>
        <v>0.7</v>
      </c>
      <c r="AF35" s="157" t="str">
        <f t="shared" si="9"/>
        <v>Повышенный</v>
      </c>
      <c r="AG35" s="82">
        <f>SUM($AA$16:$AA$55)/(Вариант1!$A$15+Вариант2!$A$15+Вариант3!$A$15+Вариант4!$A$15)</f>
        <v>0.7216666666666667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70"/>
      <c r="AY35" s="70"/>
      <c r="AZ35" s="70"/>
      <c r="BA35" s="70"/>
      <c r="BB35" s="74"/>
      <c r="BC35" s="81"/>
      <c r="BF35" s="70"/>
      <c r="BG35" s="11" t="s">
        <v>30</v>
      </c>
      <c r="BH35" s="4"/>
      <c r="BI35" s="4"/>
      <c r="BJ35" s="11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ht="12.75" customHeight="1">
      <c r="A36" s="15">
        <f>IF('СПИСОК КЛАССА'!I32=1,1,0)</f>
        <v>1</v>
      </c>
      <c r="B36" s="123">
        <v>21</v>
      </c>
      <c r="C36" s="124">
        <f>IF(NOT(ISBLANK('СПИСОК КЛАССА'!B32)),'СПИСОК КЛАССА'!B32,"")</f>
        <v>21</v>
      </c>
      <c r="D36" s="124">
        <f>IF(NOT(ISBLANK('СПИСОК КЛАССА'!C32)),IF(NOT(ISBLANK('СПИСОК КЛАССА'!I32)),'СПИСОК КЛАССА'!C32,"УЧЕНИК НЕ ВЫПОЛНЯЛ РАБОТУ"),"")</f>
      </c>
      <c r="E36" s="176">
        <f>IF(NOT(ISBLANK('СПИСОК КЛАССА'!I32)),IF(NOT(ISBLANK('СПИСОК КЛАССА'!I32)),'СПИСОК КЛАССА'!I32,"УЧЕНИК НЕ ВЫПОЛНЯЛ РАБОТУ"),"")</f>
        <v>1</v>
      </c>
      <c r="F36" s="125">
        <f>IF((ISBLANK($D36)),"",IF($E36=1,Вариант1!F36,IF(Класс!$E36=2,Вариант2!F36,IF(Класс!$E36=3,Вариант3!F36,IF($E36=4,Вариант4!F36,"")))))</f>
        <v>1</v>
      </c>
      <c r="G36" s="125">
        <f>IF((ISBLANK($D36)),"",IF($E36=1,Вариант1!G36,IF(Класс!$E36=2,Вариант2!G36,IF(Класс!$E36=3,Вариант3!G36,IF($E36=4,Вариант4!G36,"")))))</f>
        <v>1</v>
      </c>
      <c r="H36" s="125">
        <f>IF((ISBLANK($D36)),"",IF($E36=1,Вариант1!H36,IF(Класс!$E36=2,Вариант2!H36,IF(Класс!$E36=3,Вариант3!H36,IF($E36=4,Вариант4!H36,"")))))</f>
        <v>1</v>
      </c>
      <c r="I36" s="125">
        <f>IF((ISBLANK($D36)),"",IF($E36=1,Вариант1!I36,IF(Класс!$E36=2,Вариант2!I36,IF(Класс!$E36=3,Вариант3!I36,IF($E36=4,Вариант4!I36,"")))))</f>
        <v>1</v>
      </c>
      <c r="J36" s="125">
        <f>IF((ISBLANK($D36)),"",IF($E36=1,Вариант1!J36,IF(Класс!$E36=2,Вариант2!J36,IF(Класс!$E36=3,Вариант3!J36,IF($E36=4,Вариант4!J36,"")))))</f>
        <v>1</v>
      </c>
      <c r="K36" s="125">
        <f>IF((ISBLANK($D36)),"",IF($E36=1,Вариант1!K36,IF(Класс!$E36=2,Вариант2!K36,IF(Класс!$E36=3,Вариант3!K36,IF($E36=4,Вариант4!K36,"")))))</f>
        <v>1</v>
      </c>
      <c r="L36" s="125">
        <f>IF((ISBLANK($D36)),"",IF($E36=1,Вариант1!L36,IF(Класс!$E36=2,Вариант2!L36,IF(Класс!$E36=3,Вариант3!L36,IF($E36=4,Вариант4!L36,"")))))</f>
        <v>1</v>
      </c>
      <c r="M36" s="125">
        <f>IF((ISBLANK($D36)),"",IF($E36=1,Вариант1!M36,IF(Класс!$E36=2,Вариант2!M36,IF(Класс!$E36=3,Вариант3!M36,IF($E36=4,Вариант4!M36,"")))))</f>
        <v>1</v>
      </c>
      <c r="N36" s="125">
        <f>IF((ISBLANK($D36)),"",IF($E36=1,Вариант1!N36,IF(Класс!$E36=2,Вариант2!N36,IF(Класс!$E36=3,Вариант3!N36,IF($E36=4,Вариант4!N36,"")))))</f>
        <v>1</v>
      </c>
      <c r="O36" s="125">
        <f>IF((ISBLANK($D36)),"",IF($E36=1,Вариант1!O36,IF(Класс!$E36=2,Вариант2!O36,IF(Класс!$E36=3,Вариант3!O36,IF($E36=4,Вариант4!O36,"")))))</f>
        <v>1</v>
      </c>
      <c r="P36" s="125">
        <f>IF((ISBLANK($D36)),"",IF($E36=1,Вариант1!P36,IF(Класс!$E36=2,Вариант2!P36,IF(Класс!$E36=3,Вариант3!P36,IF($E36=4,Вариант4!P36,"")))))</f>
        <v>1</v>
      </c>
      <c r="Q36" s="125">
        <f>IF((ISBLANK($D36)),"",IF($E36=1,Вариант1!Q36,IF(Класс!$E36=2,Вариант2!Q36,IF(Класс!$E36=3,Вариант3!Q36,IF($E36=4,Вариант4!Q36,"")))))</f>
        <v>1</v>
      </c>
      <c r="R36" s="125">
        <f>IF((ISBLANK($D36)),"",IF($E36=1,Вариант1!R36,IF(Класс!$E36=2,Вариант2!R36,IF(Класс!$E36=3,Вариант3!R36,IF($E36=4,Вариант4!R36,"")))))</f>
        <v>1</v>
      </c>
      <c r="S36" s="125">
        <f>IF((ISBLANK($D36)),"",IF($E36=1,Вариант1!S36,IF(Класс!$E36=2,Вариант2!S36,IF(Класс!$E36=3,Вариант3!S36,IF($E36=4,Вариант4!S36,"")))))</f>
        <v>1</v>
      </c>
      <c r="T36" s="125">
        <f>IF((ISBLANK($D36)),"",IF($E36=1,Вариант1!T36,IF(Класс!$E36=2,Вариант2!T36,IF(Класс!$E36=3,Вариант3!T36,IF($E36=4,Вариант4!T36,"")))))</f>
        <v>2</v>
      </c>
      <c r="U36" s="125">
        <f>IF((ISBLANK($D36)),"",IF($E36=1,Вариант1!U36,IF(Класс!$E36=2,Вариант2!U36,IF(Класс!$E36=3,Вариант3!U36,IF($E36=4,Вариант4!U36,"")))))</f>
        <v>1</v>
      </c>
      <c r="V36" s="125">
        <f>IF((ISBLANK($D36)),"",IF($E36=1,Вариант1!V36,IF(Класс!$E36=2,Вариант2!V36,IF(Класс!$E36=3,Вариант3!V36,IF($E36=4,Вариант4!V36,"")))))</f>
        <v>2</v>
      </c>
      <c r="W36" s="125">
        <f>IF((ISBLANK($D36)),"",IF($E36=1,Вариант1!W36,IF(Класс!$E36=2,Вариант2!W36,IF(Класс!$E36=3,Вариант3!W36,IF($E36=4,Вариант4!W36,"")))))</f>
        <v>1</v>
      </c>
      <c r="X36" s="125">
        <f>IF((ISBLANK($D36)),"",IF($E36=1,Вариант1!X36,IF(Класс!$E36=2,Вариант2!X36,IF(Класс!$E36=3,Вариант3!X36,IF($E36=4,Вариант4!X36,"")))))</f>
        <v>1</v>
      </c>
      <c r="Y36" s="125">
        <f>IF((ISBLANK($D36)),"",IF($E36=1,Вариант1!Y36,IF(Класс!$E36=2,Вариант2!Y36,IF(Класс!$E36=3,Вариант3!Y36,IF($E36=4,Вариант4!Y36,"")))))</f>
        <v>0</v>
      </c>
      <c r="Z36" s="153">
        <f t="shared" si="3"/>
        <v>21</v>
      </c>
      <c r="AA36" s="154">
        <f t="shared" si="4"/>
        <v>0.875</v>
      </c>
      <c r="AB36" s="89">
        <f t="shared" si="5"/>
        <v>14</v>
      </c>
      <c r="AC36" s="157">
        <f t="shared" si="6"/>
        <v>1</v>
      </c>
      <c r="AD36" s="156">
        <f t="shared" si="7"/>
        <v>7</v>
      </c>
      <c r="AE36" s="157">
        <f t="shared" si="8"/>
        <v>0.7</v>
      </c>
      <c r="AF36" s="157" t="str">
        <f t="shared" si="9"/>
        <v>Повышенный</v>
      </c>
      <c r="AG36" s="82">
        <f>SUM($AA$16:$AA$55)/(Вариант1!$A$15+Вариант2!$A$15+Вариант3!$A$15+Вариант4!$A$15)</f>
        <v>0.7216666666666667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70"/>
      <c r="AY36" s="70"/>
      <c r="AZ36" s="70"/>
      <c r="BA36" s="70"/>
      <c r="BB36" s="74"/>
      <c r="BC36" s="81"/>
      <c r="BF36" s="70"/>
      <c r="BG36" s="11" t="s">
        <v>36</v>
      </c>
      <c r="BH36" s="4"/>
      <c r="BI36" s="4"/>
      <c r="BJ36" s="11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ht="12.75" customHeight="1">
      <c r="A37" s="15">
        <f>IF('СПИСОК КЛАССА'!I33=1,1,0)</f>
        <v>0</v>
      </c>
      <c r="B37" s="123">
        <v>22</v>
      </c>
      <c r="C37" s="124">
        <f>IF(NOT(ISBLANK('СПИСОК КЛАССА'!B33)),'СПИСОК КЛАССА'!B33,"")</f>
        <v>22</v>
      </c>
      <c r="D37" s="124">
        <f>IF(NOT(ISBLANK('СПИСОК КЛАССА'!C33)),IF(NOT(ISBLANK('СПИСОК КЛАССА'!I33)),'СПИСОК КЛАССА'!C33,"УЧЕНИК НЕ ВЫПОЛНЯЛ РАБОТУ"),"")</f>
      </c>
      <c r="E37" s="176">
        <f>IF(NOT(ISBLANK('СПИСОК КЛАССА'!I33)),IF(NOT(ISBLANK('СПИСОК КЛАССА'!I33)),'СПИСОК КЛАССА'!I33,"УЧЕНИК НЕ ВЫПОЛНЯЛ РАБОТУ"),"")</f>
        <v>4</v>
      </c>
      <c r="F37" s="125">
        <f>IF((ISBLANK($D37)),"",IF($E37=1,Вариант1!F37,IF(Класс!$E37=2,Вариант2!F37,IF(Класс!$E37=3,Вариант3!F37,IF($E37=4,Вариант4!F37,"")))))</f>
        <v>1</v>
      </c>
      <c r="G37" s="125">
        <f>IF((ISBLANK($D37)),"",IF($E37=1,Вариант1!G37,IF(Класс!$E37=2,Вариант2!G37,IF(Класс!$E37=3,Вариант3!G37,IF($E37=4,Вариант4!G37,"")))))</f>
        <v>0</v>
      </c>
      <c r="H37" s="125">
        <f>IF((ISBLANK($D37)),"",IF($E37=1,Вариант1!H37,IF(Класс!$E37=2,Вариант2!H37,IF(Класс!$E37=3,Вариант3!H37,IF($E37=4,Вариант4!H37,"")))))</f>
        <v>1</v>
      </c>
      <c r="I37" s="125">
        <f>IF((ISBLANK($D37)),"",IF($E37=1,Вариант1!I37,IF(Класс!$E37=2,Вариант2!I37,IF(Класс!$E37=3,Вариант3!I37,IF($E37=4,Вариант4!I37,"")))))</f>
        <v>0</v>
      </c>
      <c r="J37" s="125">
        <f>IF((ISBLANK($D37)),"",IF($E37=1,Вариант1!J37,IF(Класс!$E37=2,Вариант2!J37,IF(Класс!$E37=3,Вариант3!J37,IF($E37=4,Вариант4!J37,"")))))</f>
        <v>1</v>
      </c>
      <c r="K37" s="125">
        <f>IF((ISBLANK($D37)),"",IF($E37=1,Вариант1!K37,IF(Класс!$E37=2,Вариант2!K37,IF(Класс!$E37=3,Вариант3!K37,IF($E37=4,Вариант4!K37,"")))))</f>
        <v>1</v>
      </c>
      <c r="L37" s="125">
        <f>IF((ISBLANK($D37)),"",IF($E37=1,Вариант1!L37,IF(Класс!$E37=2,Вариант2!L37,IF(Класс!$E37=3,Вариант3!L37,IF($E37=4,Вариант4!L37,"")))))</f>
        <v>1</v>
      </c>
      <c r="M37" s="125">
        <f>IF((ISBLANK($D37)),"",IF($E37=1,Вариант1!M37,IF(Класс!$E37=2,Вариант2!M37,IF(Класс!$E37=3,Вариант3!M37,IF($E37=4,Вариант4!M37,"")))))</f>
        <v>1</v>
      </c>
      <c r="N37" s="125">
        <f>IF((ISBLANK($D37)),"",IF($E37=1,Вариант1!N37,IF(Класс!$E37=2,Вариант2!N37,IF(Класс!$E37=3,Вариант3!N37,IF($E37=4,Вариант4!N37,"")))))</f>
        <v>0</v>
      </c>
      <c r="O37" s="125">
        <f>IF((ISBLANK($D37)),"",IF($E37=1,Вариант1!O37,IF(Класс!$E37=2,Вариант2!O37,IF(Класс!$E37=3,Вариант3!O37,IF($E37=4,Вариант4!O37,"")))))</f>
        <v>1</v>
      </c>
      <c r="P37" s="125">
        <f>IF((ISBLANK($D37)),"",IF($E37=1,Вариант1!P37,IF(Класс!$E37=2,Вариант2!P37,IF(Класс!$E37=3,Вариант3!P37,IF($E37=4,Вариант4!P37,"")))))</f>
        <v>0</v>
      </c>
      <c r="Q37" s="125">
        <f>IF((ISBLANK($D37)),"",IF($E37=1,Вариант1!Q37,IF(Класс!$E37=2,Вариант2!Q37,IF(Класс!$E37=3,Вариант3!Q37,IF($E37=4,Вариант4!Q37,"")))))</f>
        <v>1</v>
      </c>
      <c r="R37" s="125">
        <f>IF((ISBLANK($D37)),"",IF($E37=1,Вариант1!R37,IF(Класс!$E37=2,Вариант2!R37,IF(Класс!$E37=3,Вариант3!R37,IF($E37=4,Вариант4!R37,"")))))</f>
        <v>1</v>
      </c>
      <c r="S37" s="125">
        <f>IF((ISBLANK($D37)),"",IF($E37=1,Вариант1!S37,IF(Класс!$E37=2,Вариант2!S37,IF(Класс!$E37=3,Вариант3!S37,IF($E37=4,Вариант4!S37,"")))))</f>
        <v>0</v>
      </c>
      <c r="T37" s="125">
        <f>IF((ISBLANK($D37)),"",IF($E37=1,Вариант1!T37,IF(Класс!$E37=2,Вариант2!T37,IF(Класс!$E37=3,Вариант3!T37,IF($E37=4,Вариант4!T37,"")))))</f>
        <v>1</v>
      </c>
      <c r="U37" s="125">
        <f>IF((ISBLANK($D37)),"",IF($E37=1,Вариант1!U37,IF(Класс!$E37=2,Вариант2!U37,IF(Класс!$E37=3,Вариант3!U37,IF($E37=4,Вариант4!U37,"")))))</f>
        <v>1</v>
      </c>
      <c r="V37" s="125">
        <f>IF((ISBLANK($D37)),"",IF($E37=1,Вариант1!V37,IF(Класс!$E37=2,Вариант2!V37,IF(Класс!$E37=3,Вариант3!V37,IF($E37=4,Вариант4!V37,"")))))</f>
        <v>2</v>
      </c>
      <c r="W37" s="125">
        <f>IF((ISBLANK($D37)),"",IF($E37=1,Вариант1!W37,IF(Класс!$E37=2,Вариант2!W37,IF(Класс!$E37=3,Вариант3!W37,IF($E37=4,Вариант4!W37,"")))))</f>
        <v>0</v>
      </c>
      <c r="X37" s="125">
        <f>IF((ISBLANK($D37)),"",IF($E37=1,Вариант1!X37,IF(Класс!$E37=2,Вариант2!X37,IF(Класс!$E37=3,Вариант3!X37,IF($E37=4,Вариант4!X37,"")))))</f>
        <v>1</v>
      </c>
      <c r="Y37" s="125">
        <f>IF((ISBLANK($D37)),"",IF($E37=1,Вариант1!Y37,IF(Класс!$E37=2,Вариант2!Y37,IF(Класс!$E37=3,Вариант3!Y37,IF($E37=4,Вариант4!Y37,"")))))</f>
        <v>1</v>
      </c>
      <c r="Z37" s="153">
        <f t="shared" si="3"/>
        <v>15</v>
      </c>
      <c r="AA37" s="154">
        <f t="shared" si="4"/>
        <v>0.625</v>
      </c>
      <c r="AB37" s="89">
        <f t="shared" si="5"/>
        <v>10</v>
      </c>
      <c r="AC37" s="157">
        <f t="shared" si="6"/>
        <v>0.7142857142857143</v>
      </c>
      <c r="AD37" s="156">
        <f t="shared" si="7"/>
        <v>5</v>
      </c>
      <c r="AE37" s="157">
        <f t="shared" si="8"/>
        <v>0.5</v>
      </c>
      <c r="AF37" s="157" t="str">
        <f t="shared" si="9"/>
        <v>Повышенный</v>
      </c>
      <c r="AG37" s="82">
        <f>SUM($AA$16:$AA$55)/(Вариант1!$A$15+Вариант2!$A$15+Вариант3!$A$15+Вариант4!$A$15)</f>
        <v>0.7216666666666667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70"/>
      <c r="AY37" s="70"/>
      <c r="AZ37" s="70"/>
      <c r="BA37" s="70"/>
      <c r="BB37" s="74"/>
      <c r="BC37" s="81"/>
      <c r="BF37" s="70"/>
      <c r="BG37" s="11" t="s">
        <v>22</v>
      </c>
      <c r="BH37" s="4"/>
      <c r="BI37" s="4"/>
      <c r="BJ37" s="11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12.75" customHeight="1">
      <c r="A38" s="15">
        <f>IF('СПИСОК КЛАССА'!I34=1,1,0)</f>
        <v>1</v>
      </c>
      <c r="B38" s="123">
        <v>23</v>
      </c>
      <c r="C38" s="124">
        <f>IF(NOT(ISBLANK('СПИСОК КЛАССА'!B34)),'СПИСОК КЛАССА'!B34,"")</f>
        <v>23</v>
      </c>
      <c r="D38" s="124">
        <f>IF(NOT(ISBLANK('СПИСОК КЛАССА'!C34)),IF(NOT(ISBLANK('СПИСОК КЛАССА'!I34)),'СПИСОК КЛАССА'!C34,"УЧЕНИК НЕ ВЫПОЛНЯЛ РАБОТУ"),"")</f>
      </c>
      <c r="E38" s="176">
        <f>IF(NOT(ISBLANK('СПИСОК КЛАССА'!I34)),IF(NOT(ISBLANK('СПИСОК КЛАССА'!I34)),'СПИСОК КЛАССА'!I34,"УЧЕНИК НЕ ВЫПОЛНЯЛ РАБОТУ"),"")</f>
        <v>1</v>
      </c>
      <c r="F38" s="125">
        <f>IF((ISBLANK($D38)),"",IF($E38=1,Вариант1!F38,IF(Класс!$E38=2,Вариант2!F38,IF(Класс!$E38=3,Вариант3!F38,IF($E38=4,Вариант4!F38,"")))))</f>
        <v>1</v>
      </c>
      <c r="G38" s="125">
        <f>IF((ISBLANK($D38)),"",IF($E38=1,Вариант1!G38,IF(Класс!$E38=2,Вариант2!G38,IF(Класс!$E38=3,Вариант3!G38,IF($E38=4,Вариант4!G38,"")))))</f>
        <v>0</v>
      </c>
      <c r="H38" s="125">
        <f>IF((ISBLANK($D38)),"",IF($E38=1,Вариант1!H38,IF(Класс!$E38=2,Вариант2!H38,IF(Класс!$E38=3,Вариант3!H38,IF($E38=4,Вариант4!H38,"")))))</f>
        <v>1</v>
      </c>
      <c r="I38" s="125">
        <f>IF((ISBLANK($D38)),"",IF($E38=1,Вариант1!I38,IF(Класс!$E38=2,Вариант2!I38,IF(Класс!$E38=3,Вариант3!I38,IF($E38=4,Вариант4!I38,"")))))</f>
        <v>1</v>
      </c>
      <c r="J38" s="125">
        <f>IF((ISBLANK($D38)),"",IF($E38=1,Вариант1!J38,IF(Класс!$E38=2,Вариант2!J38,IF(Класс!$E38=3,Вариант3!J38,IF($E38=4,Вариант4!J38,"")))))</f>
        <v>1</v>
      </c>
      <c r="K38" s="125">
        <f>IF((ISBLANK($D38)),"",IF($E38=1,Вариант1!K38,IF(Класс!$E38=2,Вариант2!K38,IF(Класс!$E38=3,Вариант3!K38,IF($E38=4,Вариант4!K38,"")))))</f>
        <v>1</v>
      </c>
      <c r="L38" s="125">
        <f>IF((ISBLANK($D38)),"",IF($E38=1,Вариант1!L38,IF(Класс!$E38=2,Вариант2!L38,IF(Класс!$E38=3,Вариант3!L38,IF($E38=4,Вариант4!L38,"")))))</f>
        <v>1</v>
      </c>
      <c r="M38" s="125">
        <f>IF((ISBLANK($D38)),"",IF($E38=1,Вариант1!M38,IF(Класс!$E38=2,Вариант2!M38,IF(Класс!$E38=3,Вариант3!M38,IF($E38=4,Вариант4!M38,"")))))</f>
        <v>0</v>
      </c>
      <c r="N38" s="125">
        <f>IF((ISBLANK($D38)),"",IF($E38=1,Вариант1!N38,IF(Класс!$E38=2,Вариант2!N38,IF(Класс!$E38=3,Вариант3!N38,IF($E38=4,Вариант4!N38,"")))))</f>
        <v>1</v>
      </c>
      <c r="O38" s="125">
        <f>IF((ISBLANK($D38)),"",IF($E38=1,Вариант1!O38,IF(Класс!$E38=2,Вариант2!O38,IF(Класс!$E38=3,Вариант3!O38,IF($E38=4,Вариант4!O38,"")))))</f>
        <v>0</v>
      </c>
      <c r="P38" s="125">
        <f>IF((ISBLANK($D38)),"",IF($E38=1,Вариант1!P38,IF(Класс!$E38=2,Вариант2!P38,IF(Класс!$E38=3,Вариант3!P38,IF($E38=4,Вариант4!P38,"")))))</f>
        <v>0</v>
      </c>
      <c r="Q38" s="125">
        <f>IF((ISBLANK($D38)),"",IF($E38=1,Вариант1!Q38,IF(Класс!$E38=2,Вариант2!Q38,IF(Класс!$E38=3,Вариант3!Q38,IF($E38=4,Вариант4!Q38,"")))))</f>
        <v>1</v>
      </c>
      <c r="R38" s="125">
        <f>IF((ISBLANK($D38)),"",IF($E38=1,Вариант1!R38,IF(Класс!$E38=2,Вариант2!R38,IF(Класс!$E38=3,Вариант3!R38,IF($E38=4,Вариант4!R38,"")))))</f>
        <v>0</v>
      </c>
      <c r="S38" s="125">
        <f>IF((ISBLANK($D38)),"",IF($E38=1,Вариант1!S38,IF(Класс!$E38=2,Вариант2!S38,IF(Класс!$E38=3,Вариант3!S38,IF($E38=4,Вариант4!S38,"")))))</f>
        <v>1</v>
      </c>
      <c r="T38" s="125">
        <f>IF((ISBLANK($D38)),"",IF($E38=1,Вариант1!T38,IF(Класс!$E38=2,Вариант2!T38,IF(Класс!$E38=3,Вариант3!T38,IF($E38=4,Вариант4!T38,"")))))</f>
        <v>2</v>
      </c>
      <c r="U38" s="125">
        <f>IF((ISBLANK($D38)),"",IF($E38=1,Вариант1!U38,IF(Класс!$E38=2,Вариант2!U38,IF(Класс!$E38=3,Вариант3!U38,IF($E38=4,Вариант4!U38,"")))))</f>
        <v>2</v>
      </c>
      <c r="V38" s="125">
        <f>IF((ISBLANK($D38)),"",IF($E38=1,Вариант1!V38,IF(Класс!$E38=2,Вариант2!V38,IF(Класс!$E38=3,Вариант3!V38,IF($E38=4,Вариант4!V38,"")))))</f>
        <v>2</v>
      </c>
      <c r="W38" s="125">
        <f>IF((ISBLANK($D38)),"",IF($E38=1,Вариант1!W38,IF(Класс!$E38=2,Вариант2!W38,IF(Класс!$E38=3,Вариант3!W38,IF($E38=4,Вариант4!W38,"")))))</f>
        <v>1</v>
      </c>
      <c r="X38" s="125">
        <f>IF((ISBLANK($D38)),"",IF($E38=1,Вариант1!X38,IF(Класс!$E38=2,Вариант2!X38,IF(Класс!$E38=3,Вариант3!X38,IF($E38=4,Вариант4!X38,"")))))</f>
        <v>1</v>
      </c>
      <c r="Y38" s="125">
        <f>IF((ISBLANK($D38)),"",IF($E38=1,Вариант1!Y38,IF(Класс!$E38=2,Вариант2!Y38,IF(Класс!$E38=3,Вариант3!Y38,IF($E38=4,Вариант4!Y38,"")))))</f>
        <v>1</v>
      </c>
      <c r="Z38" s="153">
        <f t="shared" si="3"/>
        <v>18</v>
      </c>
      <c r="AA38" s="154">
        <f t="shared" si="4"/>
        <v>0.75</v>
      </c>
      <c r="AB38" s="89">
        <f t="shared" si="5"/>
        <v>9</v>
      </c>
      <c r="AC38" s="157">
        <f t="shared" si="6"/>
        <v>0.6428571428571429</v>
      </c>
      <c r="AD38" s="156">
        <f t="shared" si="7"/>
        <v>9</v>
      </c>
      <c r="AE38" s="157">
        <f t="shared" si="8"/>
        <v>0.9</v>
      </c>
      <c r="AF38" s="157" t="str">
        <f t="shared" si="9"/>
        <v>Пониженный</v>
      </c>
      <c r="AG38" s="82">
        <f>SUM($AA$16:$AA$55)/(Вариант1!$A$15+Вариант2!$A$15+Вариант3!$A$15+Вариант4!$A$15)</f>
        <v>0.7216666666666667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70"/>
      <c r="AY38" s="70"/>
      <c r="AZ38" s="70"/>
      <c r="BA38" s="70"/>
      <c r="BB38" s="74"/>
      <c r="BC38" s="81"/>
      <c r="BF38" s="70"/>
      <c r="BG38" s="11" t="s">
        <v>31</v>
      </c>
      <c r="BH38" s="4"/>
      <c r="BI38" s="4"/>
      <c r="BJ38" s="11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ht="12.75" customHeight="1">
      <c r="A39" s="15">
        <f>IF('СПИСОК КЛАССА'!I35=1,1,0)</f>
        <v>0</v>
      </c>
      <c r="B39" s="123">
        <v>24</v>
      </c>
      <c r="C39" s="124">
        <f>IF(NOT(ISBLANK('СПИСОК КЛАССА'!B35)),'СПИСОК КЛАССА'!B35,"")</f>
        <v>24</v>
      </c>
      <c r="D39" s="124">
        <f>IF(NOT(ISBLANK('СПИСОК КЛАССА'!C35)),IF(NOT(ISBLANK('СПИСОК КЛАССА'!I35)),'СПИСОК КЛАССА'!C35,"УЧЕНИК НЕ ВЫПОЛНЯЛ РАБОТУ"),"")</f>
      </c>
      <c r="E39" s="176">
        <f>IF(NOT(ISBLANK('СПИСОК КЛАССА'!I35)),IF(NOT(ISBLANK('СПИСОК КЛАССА'!I35)),'СПИСОК КЛАССА'!I35,"УЧЕНИК НЕ ВЫПОЛНЯЛ РАБОТУ"),"")</f>
        <v>0</v>
      </c>
      <c r="F39" s="125">
        <f>IF((ISBLANK($D39)),"",IF($E39=1,Вариант1!F39,IF(Класс!$E39=2,Вариант2!F39,IF(Класс!$E39=3,Вариант3!F39,IF($E39=4,Вариант4!F39,"")))))</f>
      </c>
      <c r="G39" s="125">
        <f>IF((ISBLANK($D39)),"",IF($E39=1,Вариант1!G39,IF(Класс!$E39=2,Вариант2!G39,IF(Класс!$E39=3,Вариант3!G39,IF($E39=4,Вариант4!G39,"")))))</f>
      </c>
      <c r="H39" s="125">
        <f>IF((ISBLANK($D39)),"",IF($E39=1,Вариант1!H39,IF(Класс!$E39=2,Вариант2!H39,IF(Класс!$E39=3,Вариант3!H39,IF($E39=4,Вариант4!H39,"")))))</f>
      </c>
      <c r="I39" s="125">
        <f>IF((ISBLANK($D39)),"",IF($E39=1,Вариант1!I39,IF(Класс!$E39=2,Вариант2!I39,IF(Класс!$E39=3,Вариант3!I39,IF($E39=4,Вариант4!I39,"")))))</f>
      </c>
      <c r="J39" s="125">
        <f>IF((ISBLANK($D39)),"",IF($E39=1,Вариант1!J39,IF(Класс!$E39=2,Вариант2!J39,IF(Класс!$E39=3,Вариант3!J39,IF($E39=4,Вариант4!J39,"")))))</f>
      </c>
      <c r="K39" s="125">
        <f>IF((ISBLANK($D39)),"",IF($E39=1,Вариант1!K39,IF(Класс!$E39=2,Вариант2!K39,IF(Класс!$E39=3,Вариант3!K39,IF($E39=4,Вариант4!K39,"")))))</f>
      </c>
      <c r="L39" s="125">
        <f>IF((ISBLANK($D39)),"",IF($E39=1,Вариант1!L39,IF(Класс!$E39=2,Вариант2!L39,IF(Класс!$E39=3,Вариант3!L39,IF($E39=4,Вариант4!L39,"")))))</f>
      </c>
      <c r="M39" s="125">
        <f>IF((ISBLANK($D39)),"",IF($E39=1,Вариант1!M39,IF(Класс!$E39=2,Вариант2!M39,IF(Класс!$E39=3,Вариант3!M39,IF($E39=4,Вариант4!M39,"")))))</f>
      </c>
      <c r="N39" s="125">
        <f>IF((ISBLANK($D39)),"",IF($E39=1,Вариант1!N39,IF(Класс!$E39=2,Вариант2!N39,IF(Класс!$E39=3,Вариант3!N39,IF($E39=4,Вариант4!N39,"")))))</f>
      </c>
      <c r="O39" s="125">
        <f>IF((ISBLANK($D39)),"",IF($E39=1,Вариант1!O39,IF(Класс!$E39=2,Вариант2!O39,IF(Класс!$E39=3,Вариант3!O39,IF($E39=4,Вариант4!O39,"")))))</f>
      </c>
      <c r="P39" s="125">
        <f>IF((ISBLANK($D39)),"",IF($E39=1,Вариант1!P39,IF(Класс!$E39=2,Вариант2!P39,IF(Класс!$E39=3,Вариант3!P39,IF($E39=4,Вариант4!P39,"")))))</f>
      </c>
      <c r="Q39" s="125">
        <f>IF((ISBLANK($D39)),"",IF($E39=1,Вариант1!Q39,IF(Класс!$E39=2,Вариант2!Q39,IF(Класс!$E39=3,Вариант3!Q39,IF($E39=4,Вариант4!Q39,"")))))</f>
      </c>
      <c r="R39" s="125">
        <f>IF((ISBLANK($D39)),"",IF($E39=1,Вариант1!R39,IF(Класс!$E39=2,Вариант2!R39,IF(Класс!$E39=3,Вариант3!R39,IF($E39=4,Вариант4!R39,"")))))</f>
      </c>
      <c r="S39" s="125">
        <f>IF((ISBLANK($D39)),"",IF($E39=1,Вариант1!S39,IF(Класс!$E39=2,Вариант2!S39,IF(Класс!$E39=3,Вариант3!S39,IF($E39=4,Вариант4!S39,"")))))</f>
      </c>
      <c r="T39" s="125">
        <f>IF((ISBLANK($D39)),"",IF($E39=1,Вариант1!T39,IF(Класс!$E39=2,Вариант2!T39,IF(Класс!$E39=3,Вариант3!T39,IF($E39=4,Вариант4!T39,"")))))</f>
      </c>
      <c r="U39" s="125">
        <f>IF((ISBLANK($D39)),"",IF($E39=1,Вариант1!U39,IF(Класс!$E39=2,Вариант2!U39,IF(Класс!$E39=3,Вариант3!U39,IF($E39=4,Вариант4!U39,"")))))</f>
      </c>
      <c r="V39" s="125">
        <f>IF((ISBLANK($D39)),"",IF($E39=1,Вариант1!V39,IF(Класс!$E39=2,Вариант2!V39,IF(Класс!$E39=3,Вариант3!V39,IF($E39=4,Вариант4!V39,"")))))</f>
      </c>
      <c r="W39" s="125">
        <f>IF((ISBLANK($D39)),"",IF($E39=1,Вариант1!W39,IF(Класс!$E39=2,Вариант2!W39,IF(Класс!$E39=3,Вариант3!W39,IF($E39=4,Вариант4!W39,"")))))</f>
      </c>
      <c r="X39" s="125">
        <f>IF((ISBLANK($D39)),"",IF($E39=1,Вариант1!X39,IF(Класс!$E39=2,Вариант2!X39,IF(Класс!$E39=3,Вариант3!X39,IF($E39=4,Вариант4!X39,"")))))</f>
      </c>
      <c r="Y39" s="125">
        <f>IF((ISBLANK($D39)),"",IF($E39=1,Вариант1!Y39,IF(Класс!$E39=2,Вариант2!Y39,IF(Класс!$E39=3,Вариант3!Y39,IF($E39=4,Вариант4!Y39,"")))))</f>
      </c>
      <c r="Z39" s="153">
        <f t="shared" si="3"/>
      </c>
      <c r="AA39" s="154">
        <f t="shared" si="4"/>
      </c>
      <c r="AB39" s="89">
        <f t="shared" si="5"/>
        <v>0</v>
      </c>
      <c r="AC39" s="157">
        <f t="shared" si="6"/>
      </c>
      <c r="AD39" s="156">
        <f t="shared" si="7"/>
        <v>0</v>
      </c>
      <c r="AE39" s="157">
        <f t="shared" si="8"/>
      </c>
      <c r="AF39" s="157">
        <f t="shared" si="9"/>
      </c>
      <c r="AG39" s="82">
        <f>SUM($AA$16:$AA$55)/(Вариант1!$A$15+Вариант2!$A$15+Вариант3!$A$15+Вариант4!$A$15)</f>
        <v>0.7216666666666667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70"/>
      <c r="AY39" s="70"/>
      <c r="AZ39" s="70"/>
      <c r="BA39" s="70"/>
      <c r="BB39" s="74"/>
      <c r="BC39" s="81"/>
      <c r="BF39" s="70"/>
      <c r="BG39" s="11" t="s">
        <v>32</v>
      </c>
      <c r="BH39" s="4"/>
      <c r="BI39" s="4"/>
      <c r="BJ39" s="11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ht="12.75" customHeight="1">
      <c r="A40" s="15">
        <f>IF('СПИСОК КЛАССА'!I36=1,1,0)</f>
        <v>0</v>
      </c>
      <c r="B40" s="123">
        <v>25</v>
      </c>
      <c r="C40" s="124">
        <f>IF(NOT(ISBLANK('СПИСОК КЛАССА'!B36)),'СПИСОК КЛАССА'!B36,"")</f>
        <v>25</v>
      </c>
      <c r="D40" s="124">
        <f>IF(NOT(ISBLANK('СПИСОК КЛАССА'!C36)),IF(NOT(ISBLANK('СПИСОК КЛАССА'!I36)),'СПИСОК КЛАССА'!C36,"УЧЕНИК НЕ ВЫПОЛНЯЛ РАБОТУ"),"")</f>
      </c>
      <c r="E40" s="176">
        <f>IF(NOT(ISBLANK('СПИСОК КЛАССА'!I36)),IF(NOT(ISBLANK('СПИСОК КЛАССА'!I36)),'СПИСОК КЛАССА'!I36,"УЧЕНИК НЕ ВЫПОЛНЯЛ РАБОТУ"),"")</f>
        <v>2</v>
      </c>
      <c r="F40" s="125">
        <f>IF((ISBLANK($D40)),"",IF($E40=1,Вариант1!F40,IF(Класс!$E40=2,Вариант2!F40,IF(Класс!$E40=3,Вариант3!F40,IF($E40=4,Вариант4!F40,"")))))</f>
        <v>1</v>
      </c>
      <c r="G40" s="125">
        <f>IF((ISBLANK($D40)),"",IF($E40=1,Вариант1!G40,IF(Класс!$E40=2,Вариант2!G40,IF(Класс!$E40=3,Вариант3!G40,IF($E40=4,Вариант4!G40,"")))))</f>
        <v>1</v>
      </c>
      <c r="H40" s="125">
        <f>IF((ISBLANK($D40)),"",IF($E40=1,Вариант1!H40,IF(Класс!$E40=2,Вариант2!H40,IF(Класс!$E40=3,Вариант3!H40,IF($E40=4,Вариант4!H40,"")))))</f>
        <v>0</v>
      </c>
      <c r="I40" s="125">
        <f>IF((ISBLANK($D40)),"",IF($E40=1,Вариант1!I40,IF(Класс!$E40=2,Вариант2!I40,IF(Класс!$E40=3,Вариант3!I40,IF($E40=4,Вариант4!I40,"")))))</f>
        <v>0</v>
      </c>
      <c r="J40" s="125">
        <f>IF((ISBLANK($D40)),"",IF($E40=1,Вариант1!J40,IF(Класс!$E40=2,Вариант2!J40,IF(Класс!$E40=3,Вариант3!J40,IF($E40=4,Вариант4!J40,"")))))</f>
        <v>1</v>
      </c>
      <c r="K40" s="125">
        <f>IF((ISBLANK($D40)),"",IF($E40=1,Вариант1!K40,IF(Класс!$E40=2,Вариант2!K40,IF(Класс!$E40=3,Вариант3!K40,IF($E40=4,Вариант4!K40,"")))))</f>
        <v>1</v>
      </c>
      <c r="L40" s="125">
        <f>IF((ISBLANK($D40)),"",IF($E40=1,Вариант1!L40,IF(Класс!$E40=2,Вариант2!L40,IF(Класс!$E40=3,Вариант3!L40,IF($E40=4,Вариант4!L40,"")))))</f>
        <v>1</v>
      </c>
      <c r="M40" s="125">
        <f>IF((ISBLANK($D40)),"",IF($E40=1,Вариант1!M40,IF(Класс!$E40=2,Вариант2!M40,IF(Класс!$E40=3,Вариант3!M40,IF($E40=4,Вариант4!M40,"")))))</f>
        <v>0</v>
      </c>
      <c r="N40" s="125">
        <f>IF((ISBLANK($D40)),"",IF($E40=1,Вариант1!N40,IF(Класс!$E40=2,Вариант2!N40,IF(Класс!$E40=3,Вариант3!N40,IF($E40=4,Вариант4!N40,"")))))</f>
        <v>0</v>
      </c>
      <c r="O40" s="125">
        <f>IF((ISBLANK($D40)),"",IF($E40=1,Вариант1!O40,IF(Класс!$E40=2,Вариант2!O40,IF(Класс!$E40=3,Вариант3!O40,IF($E40=4,Вариант4!O40,"")))))</f>
        <v>1</v>
      </c>
      <c r="P40" s="125">
        <f>IF((ISBLANK($D40)),"",IF($E40=1,Вариант1!P40,IF(Класс!$E40=2,Вариант2!P40,IF(Класс!$E40=3,Вариант3!P40,IF($E40=4,Вариант4!P40,"")))))</f>
        <v>0</v>
      </c>
      <c r="Q40" s="125">
        <f>IF((ISBLANK($D40)),"",IF($E40=1,Вариант1!Q40,IF(Класс!$E40=2,Вариант2!Q40,IF(Класс!$E40=3,Вариант3!Q40,IF($E40=4,Вариант4!Q40,"")))))</f>
        <v>0</v>
      </c>
      <c r="R40" s="125">
        <f>IF((ISBLANK($D40)),"",IF($E40=1,Вариант1!R40,IF(Класс!$E40=2,Вариант2!R40,IF(Класс!$E40=3,Вариант3!R40,IF($E40=4,Вариант4!R40,"")))))</f>
        <v>0</v>
      </c>
      <c r="S40" s="125">
        <f>IF((ISBLANK($D40)),"",IF($E40=1,Вариант1!S40,IF(Класс!$E40=2,Вариант2!S40,IF(Класс!$E40=3,Вариант3!S40,IF($E40=4,Вариант4!S40,"")))))</f>
        <v>1</v>
      </c>
      <c r="T40" s="125">
        <f>IF((ISBLANK($D40)),"",IF($E40=1,Вариант1!T40,IF(Класс!$E40=2,Вариант2!T40,IF(Класс!$E40=3,Вариант3!T40,IF($E40=4,Вариант4!T40,"")))))</f>
        <v>1</v>
      </c>
      <c r="U40" s="125">
        <f>IF((ISBLANK($D40)),"",IF($E40=1,Вариант1!U40,IF(Класс!$E40=2,Вариант2!U40,IF(Класс!$E40=3,Вариант3!U40,IF($E40=4,Вариант4!U40,"")))))</f>
        <v>1</v>
      </c>
      <c r="V40" s="125">
        <f>IF((ISBLANK($D40)),"",IF($E40=1,Вариант1!V40,IF(Класс!$E40=2,Вариант2!V40,IF(Класс!$E40=3,Вариант3!V40,IF($E40=4,Вариант4!V40,"")))))</f>
        <v>1</v>
      </c>
      <c r="W40" s="125">
        <f>IF((ISBLANK($D40)),"",IF($E40=1,Вариант1!W40,IF(Класс!$E40=2,Вариант2!W40,IF(Класс!$E40=3,Вариант3!W40,IF($E40=4,Вариант4!W40,"")))))</f>
        <v>0</v>
      </c>
      <c r="X40" s="125">
        <f>IF((ISBLANK($D40)),"",IF($E40=1,Вариант1!X40,IF(Класс!$E40=2,Вариант2!X40,IF(Класс!$E40=3,Вариант3!X40,IF($E40=4,Вариант4!X40,"")))))</f>
        <v>2</v>
      </c>
      <c r="Y40" s="125">
        <f>IF((ISBLANK($D40)),"",IF($E40=1,Вариант1!Y40,IF(Класс!$E40=2,Вариант2!Y40,IF(Класс!$E40=3,Вариант3!Y40,IF($E40=4,Вариант4!Y40,"")))))</f>
        <v>0</v>
      </c>
      <c r="Z40" s="153">
        <f t="shared" si="3"/>
        <v>12</v>
      </c>
      <c r="AA40" s="154">
        <f t="shared" si="4"/>
        <v>0.5</v>
      </c>
      <c r="AB40" s="89">
        <f t="shared" si="5"/>
        <v>8</v>
      </c>
      <c r="AC40" s="157">
        <f t="shared" si="6"/>
        <v>0.5714285714285714</v>
      </c>
      <c r="AD40" s="156">
        <f t="shared" si="7"/>
        <v>4</v>
      </c>
      <c r="AE40" s="157">
        <f t="shared" si="8"/>
        <v>0.4</v>
      </c>
      <c r="AF40" s="157" t="str">
        <f t="shared" si="9"/>
        <v>Пониженный</v>
      </c>
      <c r="AG40" s="82">
        <f>SUM($AA$16:$AA$55)/(Вариант1!$A$15+Вариант2!$A$15+Вариант3!$A$15+Вариант4!$A$15)</f>
        <v>0.7216666666666667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70"/>
      <c r="AY40" s="70"/>
      <c r="AZ40" s="70"/>
      <c r="BA40" s="70"/>
      <c r="BB40" s="74"/>
      <c r="BC40" s="81"/>
      <c r="BF40" s="70"/>
      <c r="BG40" s="11" t="s">
        <v>33</v>
      </c>
      <c r="BH40" s="4"/>
      <c r="BI40" s="4"/>
      <c r="BJ40" s="11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ht="12.75" customHeight="1">
      <c r="A41" s="15">
        <f>IF('СПИСОК КЛАССА'!I37=1,1,0)</f>
        <v>1</v>
      </c>
      <c r="B41" s="123">
        <v>26</v>
      </c>
      <c r="C41" s="124">
        <f>IF(NOT(ISBLANK('СПИСОК КЛАССА'!B37)),'СПИСОК КЛАССА'!B37,"")</f>
        <v>26</v>
      </c>
      <c r="D41" s="124">
        <f>IF(NOT(ISBLANK('СПИСОК КЛАССА'!C37)),IF(NOT(ISBLANK('СПИСОК КЛАССА'!I37)),'СПИСОК КЛАССА'!C37,"УЧЕНИК НЕ ВЫПОЛНЯЛ РАБОТУ"),"")</f>
      </c>
      <c r="E41" s="176">
        <f>IF(NOT(ISBLANK('СПИСОК КЛАССА'!I37)),IF(NOT(ISBLANK('СПИСОК КЛАССА'!I37)),'СПИСОК КЛАССА'!I37,"УЧЕНИК НЕ ВЫПОЛНЯЛ РАБОТУ"),"")</f>
        <v>1</v>
      </c>
      <c r="F41" s="125">
        <f>IF((ISBLANK($D41)),"",IF($E41=1,Вариант1!F41,IF(Класс!$E41=2,Вариант2!F41,IF(Класс!$E41=3,Вариант3!F41,IF($E41=4,Вариант4!F41,"")))))</f>
        <v>1</v>
      </c>
      <c r="G41" s="125">
        <f>IF((ISBLANK($D41)),"",IF($E41=1,Вариант1!G41,IF(Класс!$E41=2,Вариант2!G41,IF(Класс!$E41=3,Вариант3!G41,IF($E41=4,Вариант4!G41,"")))))</f>
        <v>1</v>
      </c>
      <c r="H41" s="125">
        <f>IF((ISBLANK($D41)),"",IF($E41=1,Вариант1!H41,IF(Класс!$E41=2,Вариант2!H41,IF(Класс!$E41=3,Вариант3!H41,IF($E41=4,Вариант4!H41,"")))))</f>
        <v>1</v>
      </c>
      <c r="I41" s="125">
        <f>IF((ISBLANK($D41)),"",IF($E41=1,Вариант1!I41,IF(Класс!$E41=2,Вариант2!I41,IF(Класс!$E41=3,Вариант3!I41,IF($E41=4,Вариант4!I41,"")))))</f>
        <v>1</v>
      </c>
      <c r="J41" s="125">
        <f>IF((ISBLANK($D41)),"",IF($E41=1,Вариант1!J41,IF(Класс!$E41=2,Вариант2!J41,IF(Класс!$E41=3,Вариант3!J41,IF($E41=4,Вариант4!J41,"")))))</f>
        <v>0</v>
      </c>
      <c r="K41" s="125">
        <f>IF((ISBLANK($D41)),"",IF($E41=1,Вариант1!K41,IF(Класс!$E41=2,Вариант2!K41,IF(Класс!$E41=3,Вариант3!K41,IF($E41=4,Вариант4!K41,"")))))</f>
        <v>1</v>
      </c>
      <c r="L41" s="125">
        <f>IF((ISBLANK($D41)),"",IF($E41=1,Вариант1!L41,IF(Класс!$E41=2,Вариант2!L41,IF(Класс!$E41=3,Вариант3!L41,IF($E41=4,Вариант4!L41,"")))))</f>
        <v>0</v>
      </c>
      <c r="M41" s="125">
        <f>IF((ISBLANK($D41)),"",IF($E41=1,Вариант1!M41,IF(Класс!$E41=2,Вариант2!M41,IF(Класс!$E41=3,Вариант3!M41,IF($E41=4,Вариант4!M41,"")))))</f>
        <v>1</v>
      </c>
      <c r="N41" s="125">
        <f>IF((ISBLANK($D41)),"",IF($E41=1,Вариант1!N41,IF(Класс!$E41=2,Вариант2!N41,IF(Класс!$E41=3,Вариант3!N41,IF($E41=4,Вариант4!N41,"")))))</f>
        <v>1</v>
      </c>
      <c r="O41" s="125">
        <f>IF((ISBLANK($D41)),"",IF($E41=1,Вариант1!O41,IF(Класс!$E41=2,Вариант2!O41,IF(Класс!$E41=3,Вариант3!O41,IF($E41=4,Вариант4!O41,"")))))</f>
        <v>0</v>
      </c>
      <c r="P41" s="125">
        <f>IF((ISBLANK($D41)),"",IF($E41=1,Вариант1!P41,IF(Класс!$E41=2,Вариант2!P41,IF(Класс!$E41=3,Вариант3!P41,IF($E41=4,Вариант4!P41,"")))))</f>
        <v>1</v>
      </c>
      <c r="Q41" s="125">
        <f>IF((ISBLANK($D41)),"",IF($E41=1,Вариант1!Q41,IF(Класс!$E41=2,Вариант2!Q41,IF(Класс!$E41=3,Вариант3!Q41,IF($E41=4,Вариант4!Q41,"")))))</f>
        <v>1</v>
      </c>
      <c r="R41" s="125">
        <f>IF((ISBLANK($D41)),"",IF($E41=1,Вариант1!R41,IF(Класс!$E41=2,Вариант2!R41,IF(Класс!$E41=3,Вариант3!R41,IF($E41=4,Вариант4!R41,"")))))</f>
        <v>1</v>
      </c>
      <c r="S41" s="125">
        <f>IF((ISBLANK($D41)),"",IF($E41=1,Вариант1!S41,IF(Класс!$E41=2,Вариант2!S41,IF(Класс!$E41=3,Вариант3!S41,IF($E41=4,Вариант4!S41,"")))))</f>
        <v>1</v>
      </c>
      <c r="T41" s="125">
        <f>IF((ISBLANK($D41)),"",IF($E41=1,Вариант1!T41,IF(Класс!$E41=2,Вариант2!T41,IF(Класс!$E41=3,Вариант3!T41,IF($E41=4,Вариант4!T41,"")))))</f>
        <v>2</v>
      </c>
      <c r="U41" s="125">
        <f>IF((ISBLANK($D41)),"",IF($E41=1,Вариант1!U41,IF(Класс!$E41=2,Вариант2!U41,IF(Класс!$E41=3,Вариант3!U41,IF($E41=4,Вариант4!U41,"")))))</f>
        <v>2</v>
      </c>
      <c r="V41" s="125">
        <f>IF((ISBLANK($D41)),"",IF($E41=1,Вариант1!V41,IF(Класс!$E41=2,Вариант2!V41,IF(Класс!$E41=3,Вариант3!V41,IF($E41=4,Вариант4!V41,"")))))</f>
        <v>2</v>
      </c>
      <c r="W41" s="125">
        <f>IF((ISBLANK($D41)),"",IF($E41=1,Вариант1!W41,IF(Класс!$E41=2,Вариант2!W41,IF(Класс!$E41=3,Вариант3!W41,IF($E41=4,Вариант4!W41,"")))))</f>
        <v>1</v>
      </c>
      <c r="X41" s="125">
        <f>IF((ISBLANK($D41)),"",IF($E41=1,Вариант1!X41,IF(Класс!$E41=2,Вариант2!X41,IF(Класс!$E41=3,Вариант3!X41,IF($E41=4,Вариант4!X41,"")))))</f>
        <v>0</v>
      </c>
      <c r="Y41" s="125">
        <f>IF((ISBLANK($D41)),"",IF($E41=1,Вариант1!Y41,IF(Класс!$E41=2,Вариант2!Y41,IF(Класс!$E41=3,Вариант3!Y41,IF($E41=4,Вариант4!Y41,"")))))</f>
        <v>0</v>
      </c>
      <c r="Z41" s="153">
        <f t="shared" si="3"/>
        <v>18</v>
      </c>
      <c r="AA41" s="154">
        <f t="shared" si="4"/>
        <v>0.75</v>
      </c>
      <c r="AB41" s="89">
        <f t="shared" si="5"/>
        <v>11</v>
      </c>
      <c r="AC41" s="157">
        <f t="shared" si="6"/>
        <v>0.7857142857142857</v>
      </c>
      <c r="AD41" s="156">
        <f t="shared" si="7"/>
        <v>7</v>
      </c>
      <c r="AE41" s="157">
        <f t="shared" si="8"/>
        <v>0.7</v>
      </c>
      <c r="AF41" s="157" t="str">
        <f t="shared" si="9"/>
        <v>Повышенный</v>
      </c>
      <c r="AG41" s="82">
        <f>SUM($AA$16:$AA$55)/(Вариант1!$A$15+Вариант2!$A$15+Вариант3!$A$15+Вариант4!$A$15)</f>
        <v>0.7216666666666667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70"/>
      <c r="AY41" s="70"/>
      <c r="AZ41" s="70"/>
      <c r="BA41" s="70"/>
      <c r="BB41" s="74"/>
      <c r="BC41" s="81"/>
      <c r="BF41" s="70"/>
      <c r="BG41" s="11" t="s">
        <v>35</v>
      </c>
      <c r="BH41" s="4"/>
      <c r="BI41" s="4"/>
      <c r="BJ41" s="11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2.75" customHeight="1">
      <c r="A42" s="15">
        <f>IF('СПИСОК КЛАССА'!I38=1,1,0)</f>
        <v>0</v>
      </c>
      <c r="B42" s="123">
        <v>27</v>
      </c>
      <c r="C42" s="124">
        <f>IF(NOT(ISBLANK('СПИСОК КЛАССА'!B38)),'СПИСОК КЛАССА'!B38,"")</f>
        <v>27</v>
      </c>
      <c r="D42" s="124">
        <f>IF(NOT(ISBLANK('СПИСОК КЛАССА'!C38)),IF(NOT(ISBLANK('СПИСОК КЛАССА'!I38)),'СПИСОК КЛАССА'!C38,"УЧЕНИК НЕ ВЫПОЛНЯЛ РАБОТУ"),"")</f>
      </c>
      <c r="E42" s="176">
        <f>IF(NOT(ISBLANK('СПИСОК КЛАССА'!I38)),IF(NOT(ISBLANK('СПИСОК КЛАССА'!I38)),'СПИСОК КЛАССА'!I38,"УЧЕНИК НЕ ВЫПОЛНЯЛ РАБОТУ"),"")</f>
        <v>0</v>
      </c>
      <c r="F42" s="125">
        <f>IF((ISBLANK($D42)),"",IF($E42=1,Вариант1!F42,IF(Класс!$E42=2,Вариант2!F42,IF(Класс!$E42=3,Вариант3!F42,IF($E42=4,Вариант4!F42,"")))))</f>
      </c>
      <c r="G42" s="125">
        <f>IF((ISBLANK($D42)),"",IF($E42=1,Вариант1!G42,IF(Класс!$E42=2,Вариант2!G42,IF(Класс!$E42=3,Вариант3!G42,IF($E42=4,Вариант4!G42,"")))))</f>
      </c>
      <c r="H42" s="125">
        <f>IF((ISBLANK($D42)),"",IF($E42=1,Вариант1!H42,IF(Класс!$E42=2,Вариант2!H42,IF(Класс!$E42=3,Вариант3!H42,IF($E42=4,Вариант4!H42,"")))))</f>
      </c>
      <c r="I42" s="125">
        <f>IF((ISBLANK($D42)),"",IF($E42=1,Вариант1!I42,IF(Класс!$E42=2,Вариант2!I42,IF(Класс!$E42=3,Вариант3!I42,IF($E42=4,Вариант4!I42,"")))))</f>
      </c>
      <c r="J42" s="125">
        <f>IF((ISBLANK($D42)),"",IF($E42=1,Вариант1!J42,IF(Класс!$E42=2,Вариант2!J42,IF(Класс!$E42=3,Вариант3!J42,IF($E42=4,Вариант4!J42,"")))))</f>
      </c>
      <c r="K42" s="125">
        <f>IF((ISBLANK($D42)),"",IF($E42=1,Вариант1!K42,IF(Класс!$E42=2,Вариант2!K42,IF(Класс!$E42=3,Вариант3!K42,IF($E42=4,Вариант4!K42,"")))))</f>
      </c>
      <c r="L42" s="125">
        <f>IF((ISBLANK($D42)),"",IF($E42=1,Вариант1!L42,IF(Класс!$E42=2,Вариант2!L42,IF(Класс!$E42=3,Вариант3!L42,IF($E42=4,Вариант4!L42,"")))))</f>
      </c>
      <c r="M42" s="125">
        <f>IF((ISBLANK($D42)),"",IF($E42=1,Вариант1!M42,IF(Класс!$E42=2,Вариант2!M42,IF(Класс!$E42=3,Вариант3!M42,IF($E42=4,Вариант4!M42,"")))))</f>
      </c>
      <c r="N42" s="125">
        <f>IF((ISBLANK($D42)),"",IF($E42=1,Вариант1!N42,IF(Класс!$E42=2,Вариант2!N42,IF(Класс!$E42=3,Вариант3!N42,IF($E42=4,Вариант4!N42,"")))))</f>
      </c>
      <c r="O42" s="125">
        <f>IF((ISBLANK($D42)),"",IF($E42=1,Вариант1!O42,IF(Класс!$E42=2,Вариант2!O42,IF(Класс!$E42=3,Вариант3!O42,IF($E42=4,Вариант4!O42,"")))))</f>
      </c>
      <c r="P42" s="125">
        <f>IF((ISBLANK($D42)),"",IF($E42=1,Вариант1!P42,IF(Класс!$E42=2,Вариант2!P42,IF(Класс!$E42=3,Вариант3!P42,IF($E42=4,Вариант4!P42,"")))))</f>
      </c>
      <c r="Q42" s="125">
        <f>IF((ISBLANK($D42)),"",IF($E42=1,Вариант1!Q42,IF(Класс!$E42=2,Вариант2!Q42,IF(Класс!$E42=3,Вариант3!Q42,IF($E42=4,Вариант4!Q42,"")))))</f>
      </c>
      <c r="R42" s="125">
        <f>IF((ISBLANK($D42)),"",IF($E42=1,Вариант1!R42,IF(Класс!$E42=2,Вариант2!R42,IF(Класс!$E42=3,Вариант3!R42,IF($E42=4,Вариант4!R42,"")))))</f>
      </c>
      <c r="S42" s="125">
        <f>IF((ISBLANK($D42)),"",IF($E42=1,Вариант1!S42,IF(Класс!$E42=2,Вариант2!S42,IF(Класс!$E42=3,Вариант3!S42,IF($E42=4,Вариант4!S42,"")))))</f>
      </c>
      <c r="T42" s="125">
        <f>IF((ISBLANK($D42)),"",IF($E42=1,Вариант1!T42,IF(Класс!$E42=2,Вариант2!T42,IF(Класс!$E42=3,Вариант3!T42,IF($E42=4,Вариант4!T42,"")))))</f>
      </c>
      <c r="U42" s="125">
        <f>IF((ISBLANK($D42)),"",IF($E42=1,Вариант1!U42,IF(Класс!$E42=2,Вариант2!U42,IF(Класс!$E42=3,Вариант3!U42,IF($E42=4,Вариант4!U42,"")))))</f>
      </c>
      <c r="V42" s="125">
        <f>IF((ISBLANK($D42)),"",IF($E42=1,Вариант1!V42,IF(Класс!$E42=2,Вариант2!V42,IF(Класс!$E42=3,Вариант3!V42,IF($E42=4,Вариант4!V42,"")))))</f>
      </c>
      <c r="W42" s="125">
        <f>IF((ISBLANK($D42)),"",IF($E42=1,Вариант1!W42,IF(Класс!$E42=2,Вариант2!W42,IF(Класс!$E42=3,Вариант3!W42,IF($E42=4,Вариант4!W42,"")))))</f>
      </c>
      <c r="X42" s="125">
        <f>IF((ISBLANK($D42)),"",IF($E42=1,Вариант1!X42,IF(Класс!$E42=2,Вариант2!X42,IF(Класс!$E42=3,Вариант3!X42,IF($E42=4,Вариант4!X42,"")))))</f>
      </c>
      <c r="Y42" s="125">
        <f>IF((ISBLANK($D42)),"",IF($E42=1,Вариант1!Y42,IF(Класс!$E42=2,Вариант2!Y42,IF(Класс!$E42=3,Вариант3!Y42,IF($E42=4,Вариант4!Y42,"")))))</f>
      </c>
      <c r="Z42" s="153">
        <f t="shared" si="3"/>
      </c>
      <c r="AA42" s="154">
        <f t="shared" si="4"/>
      </c>
      <c r="AB42" s="89">
        <f t="shared" si="5"/>
        <v>0</v>
      </c>
      <c r="AC42" s="157">
        <f t="shared" si="6"/>
      </c>
      <c r="AD42" s="156">
        <f t="shared" si="7"/>
        <v>0</v>
      </c>
      <c r="AE42" s="157">
        <f t="shared" si="8"/>
      </c>
      <c r="AF42" s="157">
        <f t="shared" si="9"/>
      </c>
      <c r="AG42" s="82">
        <f>SUM($AA$16:$AA$55)/(Вариант1!$A$15+Вариант2!$A$15+Вариант3!$A$15+Вариант4!$A$15)</f>
        <v>0.7216666666666667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70"/>
      <c r="AY42" s="70"/>
      <c r="AZ42" s="70"/>
      <c r="BA42" s="70"/>
      <c r="BB42" s="74"/>
      <c r="BC42" s="81"/>
      <c r="BF42" s="70"/>
      <c r="BG42" s="11" t="s">
        <v>34</v>
      </c>
      <c r="BH42" s="4"/>
      <c r="BI42" s="4"/>
      <c r="BJ42" s="11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ht="12.75" customHeight="1">
      <c r="A43" s="15">
        <f>IF('СПИСОК КЛАССА'!I39=1,1,0)</f>
        <v>1</v>
      </c>
      <c r="B43" s="123">
        <v>28</v>
      </c>
      <c r="C43" s="124">
        <f>IF(NOT(ISBLANK('СПИСОК КЛАССА'!B39)),'СПИСОК КЛАССА'!B39,"")</f>
        <v>28</v>
      </c>
      <c r="D43" s="124">
        <f>IF(NOT(ISBLANK('СПИСОК КЛАССА'!C39)),IF(NOT(ISBLANK('СПИСОК КЛАССА'!I39)),'СПИСОК КЛАССА'!C39,"УЧЕНИК НЕ ВЫПОЛНЯЛ РАБОТУ"),"")</f>
      </c>
      <c r="E43" s="176">
        <f>IF(NOT(ISBLANK('СПИСОК КЛАССА'!I39)),IF(NOT(ISBLANK('СПИСОК КЛАССА'!I39)),'СПИСОК КЛАССА'!I39,"УЧЕНИК НЕ ВЫПОЛНЯЛ РАБОТУ"),"")</f>
        <v>1</v>
      </c>
      <c r="F43" s="125">
        <f>IF((ISBLANK($D43)),"",IF($E43=1,Вариант1!F43,IF(Класс!$E43=2,Вариант2!F43,IF(Класс!$E43=3,Вариант3!F43,IF($E43=4,Вариант4!F43,"")))))</f>
        <v>1</v>
      </c>
      <c r="G43" s="125">
        <f>IF((ISBLANK($D43)),"",IF($E43=1,Вариант1!G43,IF(Класс!$E43=2,Вариант2!G43,IF(Класс!$E43=3,Вариант3!G43,IF($E43=4,Вариант4!G43,"")))))</f>
        <v>0</v>
      </c>
      <c r="H43" s="125">
        <f>IF((ISBLANK($D43)),"",IF($E43=1,Вариант1!H43,IF(Класс!$E43=2,Вариант2!H43,IF(Класс!$E43=3,Вариант3!H43,IF($E43=4,Вариант4!H43,"")))))</f>
        <v>1</v>
      </c>
      <c r="I43" s="125">
        <f>IF((ISBLANK($D43)),"",IF($E43=1,Вариант1!I43,IF(Класс!$E43=2,Вариант2!I43,IF(Класс!$E43=3,Вариант3!I43,IF($E43=4,Вариант4!I43,"")))))</f>
        <v>0</v>
      </c>
      <c r="J43" s="125">
        <f>IF((ISBLANK($D43)),"",IF($E43=1,Вариант1!J43,IF(Класс!$E43=2,Вариант2!J43,IF(Класс!$E43=3,Вариант3!J43,IF($E43=4,Вариант4!J43,"")))))</f>
        <v>0</v>
      </c>
      <c r="K43" s="125">
        <f>IF((ISBLANK($D43)),"",IF($E43=1,Вариант1!K43,IF(Класс!$E43=2,Вариант2!K43,IF(Класс!$E43=3,Вариант3!K43,IF($E43=4,Вариант4!K43,"")))))</f>
        <v>1</v>
      </c>
      <c r="L43" s="125">
        <f>IF((ISBLANK($D43)),"",IF($E43=1,Вариант1!L43,IF(Класс!$E43=2,Вариант2!L43,IF(Класс!$E43=3,Вариант3!L43,IF($E43=4,Вариант4!L43,"")))))</f>
        <v>0</v>
      </c>
      <c r="M43" s="125">
        <f>IF((ISBLANK($D43)),"",IF($E43=1,Вариант1!M43,IF(Класс!$E43=2,Вариант2!M43,IF(Класс!$E43=3,Вариант3!M43,IF($E43=4,Вариант4!M43,"")))))</f>
        <v>1</v>
      </c>
      <c r="N43" s="125">
        <f>IF((ISBLANK($D43)),"",IF($E43=1,Вариант1!N43,IF(Класс!$E43=2,Вариант2!N43,IF(Класс!$E43=3,Вариант3!N43,IF($E43=4,Вариант4!N43,"")))))</f>
        <v>1</v>
      </c>
      <c r="O43" s="125">
        <f>IF((ISBLANK($D43)),"",IF($E43=1,Вариант1!O43,IF(Класс!$E43=2,Вариант2!O43,IF(Класс!$E43=3,Вариант3!O43,IF($E43=4,Вариант4!O43,"")))))</f>
        <v>1</v>
      </c>
      <c r="P43" s="125">
        <f>IF((ISBLANK($D43)),"",IF($E43=1,Вариант1!P43,IF(Класс!$E43=2,Вариант2!P43,IF(Класс!$E43=3,Вариант3!P43,IF($E43=4,Вариант4!P43,"")))))</f>
        <v>1</v>
      </c>
      <c r="Q43" s="125">
        <f>IF((ISBLANK($D43)),"",IF($E43=1,Вариант1!Q43,IF(Класс!$E43=2,Вариант2!Q43,IF(Класс!$E43=3,Вариант3!Q43,IF($E43=4,Вариант4!Q43,"")))))</f>
        <v>0</v>
      </c>
      <c r="R43" s="125">
        <f>IF((ISBLANK($D43)),"",IF($E43=1,Вариант1!R43,IF(Класс!$E43=2,Вариант2!R43,IF(Класс!$E43=3,Вариант3!R43,IF($E43=4,Вариант4!R43,"")))))</f>
        <v>1</v>
      </c>
      <c r="S43" s="125">
        <f>IF((ISBLANK($D43)),"",IF($E43=1,Вариант1!S43,IF(Класс!$E43=2,Вариант2!S43,IF(Класс!$E43=3,Вариант3!S43,IF($E43=4,Вариант4!S43,"")))))</f>
        <v>1</v>
      </c>
      <c r="T43" s="125">
        <f>IF((ISBLANK($D43)),"",IF($E43=1,Вариант1!T43,IF(Класс!$E43=2,Вариант2!T43,IF(Класс!$E43=3,Вариант3!T43,IF($E43=4,Вариант4!T43,"")))))</f>
        <v>1</v>
      </c>
      <c r="U43" s="125">
        <f>IF((ISBLANK($D43)),"",IF($E43=1,Вариант1!U43,IF(Класс!$E43=2,Вариант2!U43,IF(Класс!$E43=3,Вариант3!U43,IF($E43=4,Вариант4!U43,"")))))</f>
        <v>1</v>
      </c>
      <c r="V43" s="125">
        <f>IF((ISBLANK($D43)),"",IF($E43=1,Вариант1!V43,IF(Класс!$E43=2,Вариант2!V43,IF(Класс!$E43=3,Вариант3!V43,IF($E43=4,Вариант4!V43,"")))))</f>
        <v>2</v>
      </c>
      <c r="W43" s="125">
        <f>IF((ISBLANK($D43)),"",IF($E43=1,Вариант1!W43,IF(Класс!$E43=2,Вариант2!W43,IF(Класс!$E43=3,Вариант3!W43,IF($E43=4,Вариант4!W43,"")))))</f>
        <v>1</v>
      </c>
      <c r="X43" s="125">
        <f>IF((ISBLANK($D43)),"",IF($E43=1,Вариант1!X43,IF(Класс!$E43=2,Вариант2!X43,IF(Класс!$E43=3,Вариант3!X43,IF($E43=4,Вариант4!X43,"")))))</f>
        <v>0</v>
      </c>
      <c r="Y43" s="125">
        <f>IF((ISBLANK($D43)),"",IF($E43=1,Вариант1!Y43,IF(Класс!$E43=2,Вариант2!Y43,IF(Класс!$E43=3,Вариант3!Y43,IF($E43=4,Вариант4!Y43,"")))))</f>
        <v>0</v>
      </c>
      <c r="Z43" s="153">
        <f t="shared" si="3"/>
        <v>14</v>
      </c>
      <c r="AA43" s="154">
        <f t="shared" si="4"/>
        <v>0.5833333333333334</v>
      </c>
      <c r="AB43" s="89">
        <f t="shared" si="5"/>
        <v>9</v>
      </c>
      <c r="AC43" s="157">
        <f t="shared" si="6"/>
        <v>0.6428571428571429</v>
      </c>
      <c r="AD43" s="156">
        <f t="shared" si="7"/>
        <v>5</v>
      </c>
      <c r="AE43" s="157">
        <f t="shared" si="8"/>
        <v>0.5</v>
      </c>
      <c r="AF43" s="157" t="str">
        <f t="shared" si="9"/>
        <v>Пониженный</v>
      </c>
      <c r="AG43" s="82">
        <f>SUM($AA$16:$AA$55)/(Вариант1!$A$15+Вариант2!$A$15+Вариант3!$A$15+Вариант4!$A$15)</f>
        <v>0.7216666666666667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70"/>
      <c r="AY43" s="70"/>
      <c r="AZ43" s="70"/>
      <c r="BA43" s="70"/>
      <c r="BB43" s="70"/>
      <c r="BC43" s="81"/>
      <c r="BF43" s="70"/>
      <c r="BG43" s="4"/>
      <c r="BH43" s="4"/>
      <c r="BI43" s="4"/>
      <c r="BJ43" s="11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ht="12.75" customHeight="1">
      <c r="A44" s="15">
        <f>IF('СПИСОК КЛАССА'!I40=1,1,0)</f>
        <v>0</v>
      </c>
      <c r="B44" s="123">
        <v>29</v>
      </c>
      <c r="C44" s="124">
        <f>IF(NOT(ISBLANK('СПИСОК КЛАССА'!B40)),'СПИСОК КЛАССА'!B40,"")</f>
      </c>
      <c r="D44" s="124">
        <f>IF(NOT(ISBLANK('СПИСОК КЛАССА'!C40)),IF(NOT(ISBLANK('СПИСОК КЛАССА'!I40)),'СПИСОК КЛАССА'!C40,"УЧЕНИК НЕ ВЫПОЛНЯЛ РАБОТУ"),"")</f>
      </c>
      <c r="E44" s="176">
        <f>IF(NOT(ISBLANK('СПИСОК КЛАССА'!I40)),IF(NOT(ISBLANK('СПИСОК КЛАССА'!I40)),'СПИСОК КЛАССА'!I40,"УЧЕНИК НЕ ВЫПОЛНЯЛ РАБОТУ"),"")</f>
      </c>
      <c r="F44" s="125">
        <f>IF((ISBLANK($D44)),"",IF($E44=1,Вариант1!F44,IF(Класс!$E44=2,Вариант2!F44,IF(Класс!$E44=3,Вариант3!F44,IF($E44=4,Вариант4!F44,"")))))</f>
      </c>
      <c r="G44" s="125">
        <f>IF((ISBLANK($D44)),"",IF($E44=1,Вариант1!G44,IF(Класс!$E44=2,Вариант2!G44,IF(Класс!$E44=3,Вариант3!G44,IF($E44=4,Вариант4!G44,"")))))</f>
      </c>
      <c r="H44" s="125">
        <f>IF((ISBLANK($D44)),"",IF($E44=1,Вариант1!H44,IF(Класс!$E44=2,Вариант2!H44,IF(Класс!$E44=3,Вариант3!H44,IF($E44=4,Вариант4!H44,"")))))</f>
      </c>
      <c r="I44" s="125">
        <f>IF((ISBLANK($D44)),"",IF($E44=1,Вариант1!I44,IF(Класс!$E44=2,Вариант2!I44,IF(Класс!$E44=3,Вариант3!I44,IF($E44=4,Вариант4!I44,"")))))</f>
      </c>
      <c r="J44" s="125">
        <f>IF((ISBLANK($D44)),"",IF($E44=1,Вариант1!J44,IF(Класс!$E44=2,Вариант2!J44,IF(Класс!$E44=3,Вариант3!J44,IF($E44=4,Вариант4!J44,"")))))</f>
      </c>
      <c r="K44" s="125">
        <f>IF((ISBLANK($D44)),"",IF($E44=1,Вариант1!K44,IF(Класс!$E44=2,Вариант2!K44,IF(Класс!$E44=3,Вариант3!K44,IF($E44=4,Вариант4!K44,"")))))</f>
      </c>
      <c r="L44" s="125">
        <f>IF((ISBLANK($D44)),"",IF($E44=1,Вариант1!L44,IF(Класс!$E44=2,Вариант2!L44,IF(Класс!$E44=3,Вариант3!L44,IF($E44=4,Вариант4!L44,"")))))</f>
      </c>
      <c r="M44" s="125">
        <f>IF((ISBLANK($D44)),"",IF($E44=1,Вариант1!M44,IF(Класс!$E44=2,Вариант2!M44,IF(Класс!$E44=3,Вариант3!M44,IF($E44=4,Вариант4!M44,"")))))</f>
      </c>
      <c r="N44" s="125">
        <f>IF((ISBLANK($D44)),"",IF($E44=1,Вариант1!N44,IF(Класс!$E44=2,Вариант2!N44,IF(Класс!$E44=3,Вариант3!N44,IF($E44=4,Вариант4!N44,"")))))</f>
      </c>
      <c r="O44" s="125">
        <f>IF((ISBLANK($D44)),"",IF($E44=1,Вариант1!O44,IF(Класс!$E44=2,Вариант2!O44,IF(Класс!$E44=3,Вариант3!O44,IF($E44=4,Вариант4!O44,"")))))</f>
      </c>
      <c r="P44" s="125">
        <f>IF((ISBLANK($D44)),"",IF($E44=1,Вариант1!P44,IF(Класс!$E44=2,Вариант2!P44,IF(Класс!$E44=3,Вариант3!P44,IF($E44=4,Вариант4!P44,"")))))</f>
      </c>
      <c r="Q44" s="125">
        <f>IF((ISBLANK($D44)),"",IF($E44=1,Вариант1!Q44,IF(Класс!$E44=2,Вариант2!Q44,IF(Класс!$E44=3,Вариант3!Q44,IF($E44=4,Вариант4!Q44,"")))))</f>
      </c>
      <c r="R44" s="125">
        <f>IF((ISBLANK($D44)),"",IF($E44=1,Вариант1!R44,IF(Класс!$E44=2,Вариант2!R44,IF(Класс!$E44=3,Вариант3!R44,IF($E44=4,Вариант4!R44,"")))))</f>
      </c>
      <c r="S44" s="125">
        <f>IF((ISBLANK($D44)),"",IF($E44=1,Вариант1!S44,IF(Класс!$E44=2,Вариант2!S44,IF(Класс!$E44=3,Вариант3!S44,IF($E44=4,Вариант4!S44,"")))))</f>
      </c>
      <c r="T44" s="125">
        <f>IF((ISBLANK($D44)),"",IF($E44=1,Вариант1!T44,IF(Класс!$E44=2,Вариант2!T44,IF(Класс!$E44=3,Вариант3!T44,IF($E44=4,Вариант4!T44,"")))))</f>
      </c>
      <c r="U44" s="125">
        <f>IF((ISBLANK($D44)),"",IF($E44=1,Вариант1!U44,IF(Класс!$E44=2,Вариант2!U44,IF(Класс!$E44=3,Вариант3!U44,IF($E44=4,Вариант4!U44,"")))))</f>
      </c>
      <c r="V44" s="125">
        <f>IF((ISBLANK($D44)),"",IF($E44=1,Вариант1!V44,IF(Класс!$E44=2,Вариант2!V44,IF(Класс!$E44=3,Вариант3!V44,IF($E44=4,Вариант4!V44,"")))))</f>
      </c>
      <c r="W44" s="125">
        <f>IF((ISBLANK($D44)),"",IF($E44=1,Вариант1!W44,IF(Класс!$E44=2,Вариант2!W44,IF(Класс!$E44=3,Вариант3!W44,IF($E44=4,Вариант4!W44,"")))))</f>
      </c>
      <c r="X44" s="125">
        <f>IF((ISBLANK($D44)),"",IF($E44=1,Вариант1!X44,IF(Класс!$E44=2,Вариант2!X44,IF(Класс!$E44=3,Вариант3!X44,IF($E44=4,Вариант4!X44,"")))))</f>
      </c>
      <c r="Y44" s="125">
        <f>IF((ISBLANK($D44)),"",IF($E44=1,Вариант1!Y44,IF(Класс!$E44=2,Вариант2!Y44,IF(Класс!$E44=3,Вариант3!Y44,IF($E44=4,Вариант4!Y44,"")))))</f>
      </c>
      <c r="Z44" s="153">
        <f t="shared" si="3"/>
      </c>
      <c r="AA44" s="154">
        <f t="shared" si="4"/>
      </c>
      <c r="AB44" s="89">
        <f t="shared" si="5"/>
        <v>0</v>
      </c>
      <c r="AC44" s="157">
        <f t="shared" si="6"/>
      </c>
      <c r="AD44" s="156">
        <f t="shared" si="7"/>
        <v>0</v>
      </c>
      <c r="AE44" s="157">
        <f t="shared" si="8"/>
      </c>
      <c r="AF44" s="157">
        <f t="shared" si="9"/>
      </c>
      <c r="AG44" s="82">
        <f>SUM($AA$16:$AA$55)/(Вариант1!$A$15+Вариант2!$A$15+Вариант3!$A$15+Вариант4!$A$15)</f>
        <v>0.7216666666666667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70"/>
      <c r="AY44" s="70"/>
      <c r="AZ44" s="70"/>
      <c r="BA44" s="70"/>
      <c r="BB44" s="70"/>
      <c r="BC44" s="81"/>
      <c r="BF44" s="70"/>
      <c r="BG44" s="4"/>
      <c r="BH44" s="4"/>
      <c r="BI44" s="4"/>
      <c r="BJ44" s="11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ht="12.75" customHeight="1">
      <c r="A45" s="15">
        <f>IF('СПИСОК КЛАССА'!I41=1,1,0)</f>
        <v>0</v>
      </c>
      <c r="B45" s="123">
        <v>30</v>
      </c>
      <c r="C45" s="124">
        <f>IF(NOT(ISBLANK('СПИСОК КЛАССА'!B41)),'СПИСОК КЛАССА'!B41,"")</f>
      </c>
      <c r="D45" s="124">
        <f>IF(NOT(ISBLANK('СПИСОК КЛАССА'!C41)),IF(NOT(ISBLANK('СПИСОК КЛАССА'!I41)),'СПИСОК КЛАССА'!C41,"УЧЕНИК НЕ ВЫПОЛНЯЛ РАБОТУ"),"")</f>
      </c>
      <c r="E45" s="176">
        <f>IF(NOT(ISBLANK('СПИСОК КЛАССА'!I41)),IF(NOT(ISBLANK('СПИСОК КЛАССА'!I41)),'СПИСОК КЛАССА'!I41,"УЧЕНИК НЕ ВЫПОЛНЯЛ РАБОТУ"),"")</f>
      </c>
      <c r="F45" s="125">
        <f>IF((ISBLANK($D45)),"",IF($E45=1,Вариант1!F45,IF(Класс!$E45=2,Вариант2!F45,IF(Класс!$E45=3,Вариант3!F45,IF($E45=4,Вариант4!F45,"")))))</f>
      </c>
      <c r="G45" s="125">
        <f>IF((ISBLANK($D45)),"",IF($E45=1,Вариант1!G45,IF(Класс!$E45=2,Вариант2!G45,IF(Класс!$E45=3,Вариант3!G45,IF($E45=4,Вариант4!G45,"")))))</f>
      </c>
      <c r="H45" s="125">
        <f>IF((ISBLANK($D45)),"",IF($E45=1,Вариант1!H45,IF(Класс!$E45=2,Вариант2!H45,IF(Класс!$E45=3,Вариант3!H45,IF($E45=4,Вариант4!H45,"")))))</f>
      </c>
      <c r="I45" s="125">
        <f>IF((ISBLANK($D45)),"",IF($E45=1,Вариант1!I45,IF(Класс!$E45=2,Вариант2!I45,IF(Класс!$E45=3,Вариант3!I45,IF($E45=4,Вариант4!I45,"")))))</f>
      </c>
      <c r="J45" s="125">
        <f>IF((ISBLANK($D45)),"",IF($E45=1,Вариант1!J45,IF(Класс!$E45=2,Вариант2!J45,IF(Класс!$E45=3,Вариант3!J45,IF($E45=4,Вариант4!J45,"")))))</f>
      </c>
      <c r="K45" s="125">
        <f>IF((ISBLANK($D45)),"",IF($E45=1,Вариант1!K45,IF(Класс!$E45=2,Вариант2!K45,IF(Класс!$E45=3,Вариант3!K45,IF($E45=4,Вариант4!K45,"")))))</f>
      </c>
      <c r="L45" s="125">
        <f>IF((ISBLANK($D45)),"",IF($E45=1,Вариант1!L45,IF(Класс!$E45=2,Вариант2!L45,IF(Класс!$E45=3,Вариант3!L45,IF($E45=4,Вариант4!L45,"")))))</f>
      </c>
      <c r="M45" s="125">
        <f>IF((ISBLANK($D45)),"",IF($E45=1,Вариант1!M45,IF(Класс!$E45=2,Вариант2!M45,IF(Класс!$E45=3,Вариант3!M45,IF($E45=4,Вариант4!M45,"")))))</f>
      </c>
      <c r="N45" s="125">
        <f>IF((ISBLANK($D45)),"",IF($E45=1,Вариант1!N45,IF(Класс!$E45=2,Вариант2!N45,IF(Класс!$E45=3,Вариант3!N45,IF($E45=4,Вариант4!N45,"")))))</f>
      </c>
      <c r="O45" s="125">
        <f>IF((ISBLANK($D45)),"",IF($E45=1,Вариант1!O45,IF(Класс!$E45=2,Вариант2!O45,IF(Класс!$E45=3,Вариант3!O45,IF($E45=4,Вариант4!O45,"")))))</f>
      </c>
      <c r="P45" s="125">
        <f>IF((ISBLANK($D45)),"",IF($E45=1,Вариант1!P45,IF(Класс!$E45=2,Вариант2!P45,IF(Класс!$E45=3,Вариант3!P45,IF($E45=4,Вариант4!P45,"")))))</f>
      </c>
      <c r="Q45" s="125">
        <f>IF((ISBLANK($D45)),"",IF($E45=1,Вариант1!Q45,IF(Класс!$E45=2,Вариант2!Q45,IF(Класс!$E45=3,Вариант3!Q45,IF($E45=4,Вариант4!Q45,"")))))</f>
      </c>
      <c r="R45" s="125">
        <f>IF((ISBLANK($D45)),"",IF($E45=1,Вариант1!R45,IF(Класс!$E45=2,Вариант2!R45,IF(Класс!$E45=3,Вариант3!R45,IF($E45=4,Вариант4!R45,"")))))</f>
      </c>
      <c r="S45" s="125">
        <f>IF((ISBLANK($D45)),"",IF($E45=1,Вариант1!S45,IF(Класс!$E45=2,Вариант2!S45,IF(Класс!$E45=3,Вариант3!S45,IF($E45=4,Вариант4!S45,"")))))</f>
      </c>
      <c r="T45" s="125">
        <f>IF((ISBLANK($D45)),"",IF($E45=1,Вариант1!T45,IF(Класс!$E45=2,Вариант2!T45,IF(Класс!$E45=3,Вариант3!T45,IF($E45=4,Вариант4!T45,"")))))</f>
      </c>
      <c r="U45" s="125">
        <f>IF((ISBLANK($D45)),"",IF($E45=1,Вариант1!U45,IF(Класс!$E45=2,Вариант2!U45,IF(Класс!$E45=3,Вариант3!U45,IF($E45=4,Вариант4!U45,"")))))</f>
      </c>
      <c r="V45" s="125">
        <f>IF((ISBLANK($D45)),"",IF($E45=1,Вариант1!V45,IF(Класс!$E45=2,Вариант2!V45,IF(Класс!$E45=3,Вариант3!V45,IF($E45=4,Вариант4!V45,"")))))</f>
      </c>
      <c r="W45" s="125">
        <f>IF((ISBLANK($D45)),"",IF($E45=1,Вариант1!W45,IF(Класс!$E45=2,Вариант2!W45,IF(Класс!$E45=3,Вариант3!W45,IF($E45=4,Вариант4!W45,"")))))</f>
      </c>
      <c r="X45" s="125">
        <f>IF((ISBLANK($D45)),"",IF($E45=1,Вариант1!X45,IF(Класс!$E45=2,Вариант2!X45,IF(Класс!$E45=3,Вариант3!X45,IF($E45=4,Вариант4!X45,"")))))</f>
      </c>
      <c r="Y45" s="125">
        <f>IF((ISBLANK($D45)),"",IF($E45=1,Вариант1!Y45,IF(Класс!$E45=2,Вариант2!Y45,IF(Класс!$E45=3,Вариант3!Y45,IF($E45=4,Вариант4!Y45,"")))))</f>
      </c>
      <c r="Z45" s="153">
        <f t="shared" si="3"/>
      </c>
      <c r="AA45" s="154">
        <f t="shared" si="4"/>
      </c>
      <c r="AB45" s="89">
        <f t="shared" si="5"/>
        <v>0</v>
      </c>
      <c r="AC45" s="157">
        <f t="shared" si="6"/>
      </c>
      <c r="AD45" s="156">
        <f t="shared" si="7"/>
        <v>0</v>
      </c>
      <c r="AE45" s="157">
        <f t="shared" si="8"/>
      </c>
      <c r="AF45" s="157">
        <f t="shared" si="9"/>
      </c>
      <c r="AG45" s="82">
        <f>SUM($AA$16:$AA$55)/(Вариант1!$A$15+Вариант2!$A$15+Вариант3!$A$15+Вариант4!$A$15)</f>
        <v>0.7216666666666667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70"/>
      <c r="AY45" s="70"/>
      <c r="AZ45" s="70"/>
      <c r="BA45" s="70"/>
      <c r="BB45" s="70"/>
      <c r="BC45" s="81"/>
      <c r="BF45" s="70"/>
      <c r="BG45" s="4"/>
      <c r="BH45" s="4"/>
      <c r="BI45" s="4"/>
      <c r="BJ45" s="11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ht="12.75" customHeight="1">
      <c r="A46" s="15">
        <f>IF('СПИСОК КЛАССА'!I42=1,1,0)</f>
        <v>0</v>
      </c>
      <c r="B46" s="123">
        <v>31</v>
      </c>
      <c r="C46" s="124">
        <f>IF(NOT(ISBLANK('СПИСОК КЛАССА'!B42)),'СПИСОК КЛАССА'!B42,"")</f>
      </c>
      <c r="D46" s="124">
        <f>IF(NOT(ISBLANK('СПИСОК КЛАССА'!C42)),IF(NOT(ISBLANK('СПИСОК КЛАССА'!I42)),'СПИСОК КЛАССА'!C42,"УЧЕНИК НЕ ВЫПОЛНЯЛ РАБОТУ"),"")</f>
      </c>
      <c r="E46" s="176">
        <f>IF(NOT(ISBLANK('СПИСОК КЛАССА'!I42)),IF(NOT(ISBLANK('СПИСОК КЛАССА'!I42)),'СПИСОК КЛАССА'!I42,"УЧЕНИК НЕ ВЫПОЛНЯЛ РАБОТУ"),"")</f>
      </c>
      <c r="F46" s="125">
        <f>IF((ISBLANK($D46)),"",IF($E46=1,Вариант1!F46,IF(Класс!$E46=2,Вариант2!F46,IF(Класс!$E46=3,Вариант3!F46,IF($E46=4,Вариант4!F46,"")))))</f>
      </c>
      <c r="G46" s="125">
        <f>IF((ISBLANK($D46)),"",IF($E46=1,Вариант1!G46,IF(Класс!$E46=2,Вариант2!G46,IF(Класс!$E46=3,Вариант3!G46,IF($E46=4,Вариант4!G46,"")))))</f>
      </c>
      <c r="H46" s="125">
        <f>IF((ISBLANK($D46)),"",IF($E46=1,Вариант1!H46,IF(Класс!$E46=2,Вариант2!H46,IF(Класс!$E46=3,Вариант3!H46,IF($E46=4,Вариант4!H46,"")))))</f>
      </c>
      <c r="I46" s="125">
        <f>IF((ISBLANK($D46)),"",IF($E46=1,Вариант1!I46,IF(Класс!$E46=2,Вариант2!I46,IF(Класс!$E46=3,Вариант3!I46,IF($E46=4,Вариант4!I46,"")))))</f>
      </c>
      <c r="J46" s="125">
        <f>IF((ISBLANK($D46)),"",IF($E46=1,Вариант1!J46,IF(Класс!$E46=2,Вариант2!J46,IF(Класс!$E46=3,Вариант3!J46,IF($E46=4,Вариант4!J46,"")))))</f>
      </c>
      <c r="K46" s="125">
        <f>IF((ISBLANK($D46)),"",IF($E46=1,Вариант1!K46,IF(Класс!$E46=2,Вариант2!K46,IF(Класс!$E46=3,Вариант3!K46,IF($E46=4,Вариант4!K46,"")))))</f>
      </c>
      <c r="L46" s="125">
        <f>IF((ISBLANK($D46)),"",IF($E46=1,Вариант1!L46,IF(Класс!$E46=2,Вариант2!L46,IF(Класс!$E46=3,Вариант3!L46,IF($E46=4,Вариант4!L46,"")))))</f>
      </c>
      <c r="M46" s="125">
        <f>IF((ISBLANK($D46)),"",IF($E46=1,Вариант1!M46,IF(Класс!$E46=2,Вариант2!M46,IF(Класс!$E46=3,Вариант3!M46,IF($E46=4,Вариант4!M46,"")))))</f>
      </c>
      <c r="N46" s="125">
        <f>IF((ISBLANK($D46)),"",IF($E46=1,Вариант1!N46,IF(Класс!$E46=2,Вариант2!N46,IF(Класс!$E46=3,Вариант3!N46,IF($E46=4,Вариант4!N46,"")))))</f>
      </c>
      <c r="O46" s="125">
        <f>IF((ISBLANK($D46)),"",IF($E46=1,Вариант1!O46,IF(Класс!$E46=2,Вариант2!O46,IF(Класс!$E46=3,Вариант3!O46,IF($E46=4,Вариант4!O46,"")))))</f>
      </c>
      <c r="P46" s="125">
        <f>IF((ISBLANK($D46)),"",IF($E46=1,Вариант1!P46,IF(Класс!$E46=2,Вариант2!P46,IF(Класс!$E46=3,Вариант3!P46,IF($E46=4,Вариант4!P46,"")))))</f>
      </c>
      <c r="Q46" s="125">
        <f>IF((ISBLANK($D46)),"",IF($E46=1,Вариант1!Q46,IF(Класс!$E46=2,Вариант2!Q46,IF(Класс!$E46=3,Вариант3!Q46,IF($E46=4,Вариант4!Q46,"")))))</f>
      </c>
      <c r="R46" s="125">
        <f>IF((ISBLANK($D46)),"",IF($E46=1,Вариант1!R46,IF(Класс!$E46=2,Вариант2!R46,IF(Класс!$E46=3,Вариант3!R46,IF($E46=4,Вариант4!R46,"")))))</f>
      </c>
      <c r="S46" s="125">
        <f>IF((ISBLANK($D46)),"",IF($E46=1,Вариант1!S46,IF(Класс!$E46=2,Вариант2!S46,IF(Класс!$E46=3,Вариант3!S46,IF($E46=4,Вариант4!S46,"")))))</f>
      </c>
      <c r="T46" s="125">
        <f>IF((ISBLANK($D46)),"",IF($E46=1,Вариант1!T46,IF(Класс!$E46=2,Вариант2!T46,IF(Класс!$E46=3,Вариант3!T46,IF($E46=4,Вариант4!T46,"")))))</f>
      </c>
      <c r="U46" s="125">
        <f>IF((ISBLANK($D46)),"",IF($E46=1,Вариант1!U46,IF(Класс!$E46=2,Вариант2!U46,IF(Класс!$E46=3,Вариант3!U46,IF($E46=4,Вариант4!U46,"")))))</f>
      </c>
      <c r="V46" s="125">
        <f>IF((ISBLANK($D46)),"",IF($E46=1,Вариант1!V46,IF(Класс!$E46=2,Вариант2!V46,IF(Класс!$E46=3,Вариант3!V46,IF($E46=4,Вариант4!V46,"")))))</f>
      </c>
      <c r="W46" s="125">
        <f>IF((ISBLANK($D46)),"",IF($E46=1,Вариант1!W46,IF(Класс!$E46=2,Вариант2!W46,IF(Класс!$E46=3,Вариант3!W46,IF($E46=4,Вариант4!W46,"")))))</f>
      </c>
      <c r="X46" s="125">
        <f>IF((ISBLANK($D46)),"",IF($E46=1,Вариант1!X46,IF(Класс!$E46=2,Вариант2!X46,IF(Класс!$E46=3,Вариант3!X46,IF($E46=4,Вариант4!X46,"")))))</f>
      </c>
      <c r="Y46" s="125">
        <f>IF((ISBLANK($D46)),"",IF($E46=1,Вариант1!Y46,IF(Класс!$E46=2,Вариант2!Y46,IF(Класс!$E46=3,Вариант3!Y46,IF($E46=4,Вариант4!Y46,"")))))</f>
      </c>
      <c r="Z46" s="153">
        <f t="shared" si="3"/>
      </c>
      <c r="AA46" s="154">
        <f t="shared" si="4"/>
      </c>
      <c r="AB46" s="89">
        <f t="shared" si="5"/>
        <v>0</v>
      </c>
      <c r="AC46" s="157">
        <f t="shared" si="6"/>
      </c>
      <c r="AD46" s="156">
        <f t="shared" si="7"/>
        <v>0</v>
      </c>
      <c r="AE46" s="157">
        <f t="shared" si="8"/>
      </c>
      <c r="AF46" s="157">
        <f t="shared" si="9"/>
      </c>
      <c r="AG46" s="82">
        <f>SUM($AA$16:$AA$55)/(Вариант1!$A$15+Вариант2!$A$15+Вариант3!$A$15+Вариант4!$A$15)</f>
        <v>0.7216666666666667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70"/>
      <c r="AY46" s="70"/>
      <c r="AZ46" s="70"/>
      <c r="BA46" s="70"/>
      <c r="BB46" s="70"/>
      <c r="BC46" s="81"/>
      <c r="BF46" s="70"/>
      <c r="BG46" s="4"/>
      <c r="BH46" s="4"/>
      <c r="BI46" s="4"/>
      <c r="BJ46" s="11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ht="12.75" customHeight="1">
      <c r="A47" s="15">
        <f>IF('СПИСОК КЛАССА'!I43=1,1,0)</f>
        <v>0</v>
      </c>
      <c r="B47" s="123">
        <v>32</v>
      </c>
      <c r="C47" s="124">
        <f>IF(NOT(ISBLANK('СПИСОК КЛАССА'!B43)),'СПИСОК КЛАССА'!B43,"")</f>
      </c>
      <c r="D47" s="124">
        <f>IF(NOT(ISBLANK('СПИСОК КЛАССА'!C43)),IF(NOT(ISBLANK('СПИСОК КЛАССА'!I43)),'СПИСОК КЛАССА'!C43,"УЧЕНИК НЕ ВЫПОЛНЯЛ РАБОТУ"),"")</f>
      </c>
      <c r="E47" s="176">
        <f>IF(NOT(ISBLANK('СПИСОК КЛАССА'!I43)),IF(NOT(ISBLANK('СПИСОК КЛАССА'!I43)),'СПИСОК КЛАССА'!I43,"УЧЕНИК НЕ ВЫПОЛНЯЛ РАБОТУ"),"")</f>
      </c>
      <c r="F47" s="125">
        <f>IF((ISBLANK($D47)),"",IF($E47=1,Вариант1!F47,IF(Класс!$E47=2,Вариант2!F47,IF(Класс!$E47=3,Вариант3!F47,IF($E47=4,Вариант4!F47,"")))))</f>
      </c>
      <c r="G47" s="125">
        <f>IF((ISBLANK($D47)),"",IF($E47=1,Вариант1!G47,IF(Класс!$E47=2,Вариант2!G47,IF(Класс!$E47=3,Вариант3!G47,IF($E47=4,Вариант4!G47,"")))))</f>
      </c>
      <c r="H47" s="125">
        <f>IF((ISBLANK($D47)),"",IF($E47=1,Вариант1!H47,IF(Класс!$E47=2,Вариант2!H47,IF(Класс!$E47=3,Вариант3!H47,IF($E47=4,Вариант4!H47,"")))))</f>
      </c>
      <c r="I47" s="125">
        <f>IF((ISBLANK($D47)),"",IF($E47=1,Вариант1!I47,IF(Класс!$E47=2,Вариант2!I47,IF(Класс!$E47=3,Вариант3!I47,IF($E47=4,Вариант4!I47,"")))))</f>
      </c>
      <c r="J47" s="125">
        <f>IF((ISBLANK($D47)),"",IF($E47=1,Вариант1!J47,IF(Класс!$E47=2,Вариант2!J47,IF(Класс!$E47=3,Вариант3!J47,IF($E47=4,Вариант4!J47,"")))))</f>
      </c>
      <c r="K47" s="125">
        <f>IF((ISBLANK($D47)),"",IF($E47=1,Вариант1!K47,IF(Класс!$E47=2,Вариант2!K47,IF(Класс!$E47=3,Вариант3!K47,IF($E47=4,Вариант4!K47,"")))))</f>
      </c>
      <c r="L47" s="125">
        <f>IF((ISBLANK($D47)),"",IF($E47=1,Вариант1!L47,IF(Класс!$E47=2,Вариант2!L47,IF(Класс!$E47=3,Вариант3!L47,IF($E47=4,Вариант4!L47,"")))))</f>
      </c>
      <c r="M47" s="125">
        <f>IF((ISBLANK($D47)),"",IF($E47=1,Вариант1!M47,IF(Класс!$E47=2,Вариант2!M47,IF(Класс!$E47=3,Вариант3!M47,IF($E47=4,Вариант4!M47,"")))))</f>
      </c>
      <c r="N47" s="125">
        <f>IF((ISBLANK($D47)),"",IF($E47=1,Вариант1!N47,IF(Класс!$E47=2,Вариант2!N47,IF(Класс!$E47=3,Вариант3!N47,IF($E47=4,Вариант4!N47,"")))))</f>
      </c>
      <c r="O47" s="125">
        <f>IF((ISBLANK($D47)),"",IF($E47=1,Вариант1!O47,IF(Класс!$E47=2,Вариант2!O47,IF(Класс!$E47=3,Вариант3!O47,IF($E47=4,Вариант4!O47,"")))))</f>
      </c>
      <c r="P47" s="125">
        <f>IF((ISBLANK($D47)),"",IF($E47=1,Вариант1!P47,IF(Класс!$E47=2,Вариант2!P47,IF(Класс!$E47=3,Вариант3!P47,IF($E47=4,Вариант4!P47,"")))))</f>
      </c>
      <c r="Q47" s="125">
        <f>IF((ISBLANK($D47)),"",IF($E47=1,Вариант1!Q47,IF(Класс!$E47=2,Вариант2!Q47,IF(Класс!$E47=3,Вариант3!Q47,IF($E47=4,Вариант4!Q47,"")))))</f>
      </c>
      <c r="R47" s="125">
        <f>IF((ISBLANK($D47)),"",IF($E47=1,Вариант1!R47,IF(Класс!$E47=2,Вариант2!R47,IF(Класс!$E47=3,Вариант3!R47,IF($E47=4,Вариант4!R47,"")))))</f>
      </c>
      <c r="S47" s="125">
        <f>IF((ISBLANK($D47)),"",IF($E47=1,Вариант1!S47,IF(Класс!$E47=2,Вариант2!S47,IF(Класс!$E47=3,Вариант3!S47,IF($E47=4,Вариант4!S47,"")))))</f>
      </c>
      <c r="T47" s="125">
        <f>IF((ISBLANK($D47)),"",IF($E47=1,Вариант1!T47,IF(Класс!$E47=2,Вариант2!T47,IF(Класс!$E47=3,Вариант3!T47,IF($E47=4,Вариант4!T47,"")))))</f>
      </c>
      <c r="U47" s="125">
        <f>IF((ISBLANK($D47)),"",IF($E47=1,Вариант1!U47,IF(Класс!$E47=2,Вариант2!U47,IF(Класс!$E47=3,Вариант3!U47,IF($E47=4,Вариант4!U47,"")))))</f>
      </c>
      <c r="V47" s="125">
        <f>IF((ISBLANK($D47)),"",IF($E47=1,Вариант1!V47,IF(Класс!$E47=2,Вариант2!V47,IF(Класс!$E47=3,Вариант3!V47,IF($E47=4,Вариант4!V47,"")))))</f>
      </c>
      <c r="W47" s="125">
        <f>IF((ISBLANK($D47)),"",IF($E47=1,Вариант1!W47,IF(Класс!$E47=2,Вариант2!W47,IF(Класс!$E47=3,Вариант3!W47,IF($E47=4,Вариант4!W47,"")))))</f>
      </c>
      <c r="X47" s="125">
        <f>IF((ISBLANK($D47)),"",IF($E47=1,Вариант1!X47,IF(Класс!$E47=2,Вариант2!X47,IF(Класс!$E47=3,Вариант3!X47,IF($E47=4,Вариант4!X47,"")))))</f>
      </c>
      <c r="Y47" s="125">
        <f>IF((ISBLANK($D47)),"",IF($E47=1,Вариант1!Y47,IF(Класс!$E47=2,Вариант2!Y47,IF(Класс!$E47=3,Вариант3!Y47,IF($E47=4,Вариант4!Y47,"")))))</f>
      </c>
      <c r="Z47" s="153">
        <f t="shared" si="3"/>
      </c>
      <c r="AA47" s="154">
        <f t="shared" si="4"/>
      </c>
      <c r="AB47" s="89">
        <f t="shared" si="5"/>
        <v>0</v>
      </c>
      <c r="AC47" s="157">
        <f t="shared" si="6"/>
      </c>
      <c r="AD47" s="156">
        <f t="shared" si="7"/>
        <v>0</v>
      </c>
      <c r="AE47" s="157">
        <f t="shared" si="8"/>
      </c>
      <c r="AF47" s="157">
        <f t="shared" si="9"/>
      </c>
      <c r="AG47" s="82">
        <f>SUM($AA$16:$AA$55)/(Вариант1!$A$15+Вариант2!$A$15+Вариант3!$A$15+Вариант4!$A$15)</f>
        <v>0.7216666666666667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70"/>
      <c r="AY47" s="70"/>
      <c r="AZ47" s="70"/>
      <c r="BA47" s="70"/>
      <c r="BB47" s="70"/>
      <c r="BC47" s="81"/>
      <c r="BF47" s="70"/>
      <c r="BG47" s="4"/>
      <c r="BH47" s="4"/>
      <c r="BI47" s="4"/>
      <c r="BJ47" s="11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ht="12.75" customHeight="1">
      <c r="A48" s="15">
        <f>IF('СПИСОК КЛАССА'!I44=1,1,0)</f>
        <v>0</v>
      </c>
      <c r="B48" s="123">
        <v>33</v>
      </c>
      <c r="C48" s="124">
        <f>IF(NOT(ISBLANK('СПИСОК КЛАССА'!B44)),'СПИСОК КЛАССА'!B44,"")</f>
      </c>
      <c r="D48" s="124">
        <f>IF(NOT(ISBLANK('СПИСОК КЛАССА'!C44)),IF(NOT(ISBLANK('СПИСОК КЛАССА'!I44)),'СПИСОК КЛАССА'!C44,"УЧЕНИК НЕ ВЫПОЛНЯЛ РАБОТУ"),"")</f>
      </c>
      <c r="E48" s="176">
        <f>IF(NOT(ISBLANK('СПИСОК КЛАССА'!I44)),IF(NOT(ISBLANK('СПИСОК КЛАССА'!I44)),'СПИСОК КЛАССА'!I44,"УЧЕНИК НЕ ВЫПОЛНЯЛ РАБОТУ"),"")</f>
      </c>
      <c r="F48" s="125">
        <f>IF((ISBLANK($D48)),"",IF($E48=1,Вариант1!F48,IF(Класс!$E48=2,Вариант2!F48,IF(Класс!$E48=3,Вариант3!F48,IF($E48=4,Вариант4!F48,"")))))</f>
      </c>
      <c r="G48" s="125">
        <f>IF((ISBLANK($D48)),"",IF($E48=1,Вариант1!G48,IF(Класс!$E48=2,Вариант2!G48,IF(Класс!$E48=3,Вариант3!G48,IF($E48=4,Вариант4!G48,"")))))</f>
      </c>
      <c r="H48" s="125">
        <f>IF((ISBLANK($D48)),"",IF($E48=1,Вариант1!H48,IF(Класс!$E48=2,Вариант2!H48,IF(Класс!$E48=3,Вариант3!H48,IF($E48=4,Вариант4!H48,"")))))</f>
      </c>
      <c r="I48" s="125">
        <f>IF((ISBLANK($D48)),"",IF($E48=1,Вариант1!I48,IF(Класс!$E48=2,Вариант2!I48,IF(Класс!$E48=3,Вариант3!I48,IF($E48=4,Вариант4!I48,"")))))</f>
      </c>
      <c r="J48" s="125">
        <f>IF((ISBLANK($D48)),"",IF($E48=1,Вариант1!J48,IF(Класс!$E48=2,Вариант2!J48,IF(Класс!$E48=3,Вариант3!J48,IF($E48=4,Вариант4!J48,"")))))</f>
      </c>
      <c r="K48" s="125">
        <f>IF((ISBLANK($D48)),"",IF($E48=1,Вариант1!K48,IF(Класс!$E48=2,Вариант2!K48,IF(Класс!$E48=3,Вариант3!K48,IF($E48=4,Вариант4!K48,"")))))</f>
      </c>
      <c r="L48" s="125">
        <f>IF((ISBLANK($D48)),"",IF($E48=1,Вариант1!L48,IF(Класс!$E48=2,Вариант2!L48,IF(Класс!$E48=3,Вариант3!L48,IF($E48=4,Вариант4!L48,"")))))</f>
      </c>
      <c r="M48" s="125">
        <f>IF((ISBLANK($D48)),"",IF($E48=1,Вариант1!M48,IF(Класс!$E48=2,Вариант2!M48,IF(Класс!$E48=3,Вариант3!M48,IF($E48=4,Вариант4!M48,"")))))</f>
      </c>
      <c r="N48" s="125">
        <f>IF((ISBLANK($D48)),"",IF($E48=1,Вариант1!N48,IF(Класс!$E48=2,Вариант2!N48,IF(Класс!$E48=3,Вариант3!N48,IF($E48=4,Вариант4!N48,"")))))</f>
      </c>
      <c r="O48" s="125">
        <f>IF((ISBLANK($D48)),"",IF($E48=1,Вариант1!O48,IF(Класс!$E48=2,Вариант2!O48,IF(Класс!$E48=3,Вариант3!O48,IF($E48=4,Вариант4!O48,"")))))</f>
      </c>
      <c r="P48" s="125">
        <f>IF((ISBLANK($D48)),"",IF($E48=1,Вариант1!P48,IF(Класс!$E48=2,Вариант2!P48,IF(Класс!$E48=3,Вариант3!P48,IF($E48=4,Вариант4!P48,"")))))</f>
      </c>
      <c r="Q48" s="125">
        <f>IF((ISBLANK($D48)),"",IF($E48=1,Вариант1!Q48,IF(Класс!$E48=2,Вариант2!Q48,IF(Класс!$E48=3,Вариант3!Q48,IF($E48=4,Вариант4!Q48,"")))))</f>
      </c>
      <c r="R48" s="125">
        <f>IF((ISBLANK($D48)),"",IF($E48=1,Вариант1!R48,IF(Класс!$E48=2,Вариант2!R48,IF(Класс!$E48=3,Вариант3!R48,IF($E48=4,Вариант4!R48,"")))))</f>
      </c>
      <c r="S48" s="125">
        <f>IF((ISBLANK($D48)),"",IF($E48=1,Вариант1!S48,IF(Класс!$E48=2,Вариант2!S48,IF(Класс!$E48=3,Вариант3!S48,IF($E48=4,Вариант4!S48,"")))))</f>
      </c>
      <c r="T48" s="125">
        <f>IF((ISBLANK($D48)),"",IF($E48=1,Вариант1!T48,IF(Класс!$E48=2,Вариант2!T48,IF(Класс!$E48=3,Вариант3!T48,IF($E48=4,Вариант4!T48,"")))))</f>
      </c>
      <c r="U48" s="125">
        <f>IF((ISBLANK($D48)),"",IF($E48=1,Вариант1!U48,IF(Класс!$E48=2,Вариант2!U48,IF(Класс!$E48=3,Вариант3!U48,IF($E48=4,Вариант4!U48,"")))))</f>
      </c>
      <c r="V48" s="125">
        <f>IF((ISBLANK($D48)),"",IF($E48=1,Вариант1!V48,IF(Класс!$E48=2,Вариант2!V48,IF(Класс!$E48=3,Вариант3!V48,IF($E48=4,Вариант4!V48,"")))))</f>
      </c>
      <c r="W48" s="125">
        <f>IF((ISBLANK($D48)),"",IF($E48=1,Вариант1!W48,IF(Класс!$E48=2,Вариант2!W48,IF(Класс!$E48=3,Вариант3!W48,IF($E48=4,Вариант4!W48,"")))))</f>
      </c>
      <c r="X48" s="125">
        <f>IF((ISBLANK($D48)),"",IF($E48=1,Вариант1!X48,IF(Класс!$E48=2,Вариант2!X48,IF(Класс!$E48=3,Вариант3!X48,IF($E48=4,Вариант4!X48,"")))))</f>
      </c>
      <c r="Y48" s="125">
        <f>IF((ISBLANK($D48)),"",IF($E48=1,Вариант1!Y48,IF(Класс!$E48=2,Вариант2!Y48,IF(Класс!$E48=3,Вариант3!Y48,IF($E48=4,Вариант4!Y48,"")))))</f>
      </c>
      <c r="Z48" s="153">
        <f t="shared" si="3"/>
      </c>
      <c r="AA48" s="154">
        <f t="shared" si="4"/>
      </c>
      <c r="AB48" s="89">
        <f t="shared" si="5"/>
        <v>0</v>
      </c>
      <c r="AC48" s="157">
        <f t="shared" si="6"/>
      </c>
      <c r="AD48" s="156">
        <f t="shared" si="7"/>
        <v>0</v>
      </c>
      <c r="AE48" s="157">
        <f t="shared" si="8"/>
      </c>
      <c r="AF48" s="157">
        <f t="shared" si="9"/>
      </c>
      <c r="AG48" s="82">
        <f>SUM($AA$16:$AA$55)/(Вариант1!$A$15+Вариант2!$A$15+Вариант3!$A$15+Вариант4!$A$15)</f>
        <v>0.7216666666666667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70"/>
      <c r="AY48" s="70"/>
      <c r="AZ48" s="70"/>
      <c r="BA48" s="70"/>
      <c r="BB48" s="70"/>
      <c r="BC48" s="81"/>
      <c r="BF48" s="70"/>
      <c r="BG48" s="4"/>
      <c r="BH48" s="4"/>
      <c r="BI48" s="4"/>
      <c r="BJ48" s="11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ht="12.75" customHeight="1">
      <c r="A49" s="15">
        <f>IF('СПИСОК КЛАССА'!I45=1,1,0)</f>
        <v>0</v>
      </c>
      <c r="B49" s="123">
        <v>34</v>
      </c>
      <c r="C49" s="124">
        <f>IF(NOT(ISBLANK('СПИСОК КЛАССА'!B45)),'СПИСОК КЛАССА'!B45,"")</f>
      </c>
      <c r="D49" s="124">
        <f>IF(NOT(ISBLANK('СПИСОК КЛАССА'!C45)),IF(NOT(ISBLANK('СПИСОК КЛАССА'!I45)),'СПИСОК КЛАССА'!C45,"УЧЕНИК НЕ ВЫПОЛНЯЛ РАБОТУ"),"")</f>
      </c>
      <c r="E49" s="176">
        <f>IF(NOT(ISBLANK('СПИСОК КЛАССА'!I45)),IF(NOT(ISBLANK('СПИСОК КЛАССА'!I45)),'СПИСОК КЛАССА'!I45,"УЧЕНИК НЕ ВЫПОЛНЯЛ РАБОТУ"),"")</f>
      </c>
      <c r="F49" s="125">
        <f>IF((ISBLANK($D49)),"",IF($E49=1,Вариант1!F49,IF(Класс!$E49=2,Вариант2!F49,IF(Класс!$E49=3,Вариант3!F49,IF($E49=4,Вариант4!F49,"")))))</f>
      </c>
      <c r="G49" s="125">
        <f>IF((ISBLANK($D49)),"",IF($E49=1,Вариант1!G49,IF(Класс!$E49=2,Вариант2!G49,IF(Класс!$E49=3,Вариант3!G49,IF($E49=4,Вариант4!G49,"")))))</f>
      </c>
      <c r="H49" s="125">
        <f>IF((ISBLANK($D49)),"",IF($E49=1,Вариант1!H49,IF(Класс!$E49=2,Вариант2!H49,IF(Класс!$E49=3,Вариант3!H49,IF($E49=4,Вариант4!H49,"")))))</f>
      </c>
      <c r="I49" s="125">
        <f>IF((ISBLANK($D49)),"",IF($E49=1,Вариант1!I49,IF(Класс!$E49=2,Вариант2!I49,IF(Класс!$E49=3,Вариант3!I49,IF($E49=4,Вариант4!I49,"")))))</f>
      </c>
      <c r="J49" s="125">
        <f>IF((ISBLANK($D49)),"",IF($E49=1,Вариант1!J49,IF(Класс!$E49=2,Вариант2!J49,IF(Класс!$E49=3,Вариант3!J49,IF($E49=4,Вариант4!J49,"")))))</f>
      </c>
      <c r="K49" s="125">
        <f>IF((ISBLANK($D49)),"",IF($E49=1,Вариант1!K49,IF(Класс!$E49=2,Вариант2!K49,IF(Класс!$E49=3,Вариант3!K49,IF($E49=4,Вариант4!K49,"")))))</f>
      </c>
      <c r="L49" s="125">
        <f>IF((ISBLANK($D49)),"",IF($E49=1,Вариант1!L49,IF(Класс!$E49=2,Вариант2!L49,IF(Класс!$E49=3,Вариант3!L49,IF($E49=4,Вариант4!L49,"")))))</f>
      </c>
      <c r="M49" s="125">
        <f>IF((ISBLANK($D49)),"",IF($E49=1,Вариант1!M49,IF(Класс!$E49=2,Вариант2!M49,IF(Класс!$E49=3,Вариант3!M49,IF($E49=4,Вариант4!M49,"")))))</f>
      </c>
      <c r="N49" s="125">
        <f>IF((ISBLANK($D49)),"",IF($E49=1,Вариант1!N49,IF(Класс!$E49=2,Вариант2!N49,IF(Класс!$E49=3,Вариант3!N49,IF($E49=4,Вариант4!N49,"")))))</f>
      </c>
      <c r="O49" s="125">
        <f>IF((ISBLANK($D49)),"",IF($E49=1,Вариант1!O49,IF(Класс!$E49=2,Вариант2!O49,IF(Класс!$E49=3,Вариант3!O49,IF($E49=4,Вариант4!O49,"")))))</f>
      </c>
      <c r="P49" s="125">
        <f>IF((ISBLANK($D49)),"",IF($E49=1,Вариант1!P49,IF(Класс!$E49=2,Вариант2!P49,IF(Класс!$E49=3,Вариант3!P49,IF($E49=4,Вариант4!P49,"")))))</f>
      </c>
      <c r="Q49" s="125">
        <f>IF((ISBLANK($D49)),"",IF($E49=1,Вариант1!Q49,IF(Класс!$E49=2,Вариант2!Q49,IF(Класс!$E49=3,Вариант3!Q49,IF($E49=4,Вариант4!Q49,"")))))</f>
      </c>
      <c r="R49" s="125">
        <f>IF((ISBLANK($D49)),"",IF($E49=1,Вариант1!R49,IF(Класс!$E49=2,Вариант2!R49,IF(Класс!$E49=3,Вариант3!R49,IF($E49=4,Вариант4!R49,"")))))</f>
      </c>
      <c r="S49" s="125">
        <f>IF((ISBLANK($D49)),"",IF($E49=1,Вариант1!S49,IF(Класс!$E49=2,Вариант2!S49,IF(Класс!$E49=3,Вариант3!S49,IF($E49=4,Вариант4!S49,"")))))</f>
      </c>
      <c r="T49" s="125">
        <f>IF((ISBLANK($D49)),"",IF($E49=1,Вариант1!T49,IF(Класс!$E49=2,Вариант2!T49,IF(Класс!$E49=3,Вариант3!T49,IF($E49=4,Вариант4!T49,"")))))</f>
      </c>
      <c r="U49" s="125">
        <f>IF((ISBLANK($D49)),"",IF($E49=1,Вариант1!U49,IF(Класс!$E49=2,Вариант2!U49,IF(Класс!$E49=3,Вариант3!U49,IF($E49=4,Вариант4!U49,"")))))</f>
      </c>
      <c r="V49" s="125">
        <f>IF((ISBLANK($D49)),"",IF($E49=1,Вариант1!V49,IF(Класс!$E49=2,Вариант2!V49,IF(Класс!$E49=3,Вариант3!V49,IF($E49=4,Вариант4!V49,"")))))</f>
      </c>
      <c r="W49" s="125">
        <f>IF((ISBLANK($D49)),"",IF($E49=1,Вариант1!W49,IF(Класс!$E49=2,Вариант2!W49,IF(Класс!$E49=3,Вариант3!W49,IF($E49=4,Вариант4!W49,"")))))</f>
      </c>
      <c r="X49" s="125">
        <f>IF((ISBLANK($D49)),"",IF($E49=1,Вариант1!X49,IF(Класс!$E49=2,Вариант2!X49,IF(Класс!$E49=3,Вариант3!X49,IF($E49=4,Вариант4!X49,"")))))</f>
      </c>
      <c r="Y49" s="125">
        <f>IF((ISBLANK($D49)),"",IF($E49=1,Вариант1!Y49,IF(Класс!$E49=2,Вариант2!Y49,IF(Класс!$E49=3,Вариант3!Y49,IF($E49=4,Вариант4!Y49,"")))))</f>
      </c>
      <c r="Z49" s="153">
        <f t="shared" si="3"/>
      </c>
      <c r="AA49" s="154">
        <f t="shared" si="4"/>
      </c>
      <c r="AB49" s="89">
        <f t="shared" si="5"/>
        <v>0</v>
      </c>
      <c r="AC49" s="157">
        <f t="shared" si="6"/>
      </c>
      <c r="AD49" s="156">
        <f t="shared" si="7"/>
        <v>0</v>
      </c>
      <c r="AE49" s="157">
        <f t="shared" si="8"/>
      </c>
      <c r="AF49" s="157">
        <f t="shared" si="9"/>
      </c>
      <c r="AG49" s="82">
        <f>SUM($AA$16:$AA$55)/(Вариант1!$A$15+Вариант2!$A$15+Вариант3!$A$15+Вариант4!$A$15)</f>
        <v>0.7216666666666667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70"/>
      <c r="AY49" s="70"/>
      <c r="AZ49" s="70"/>
      <c r="BA49" s="70"/>
      <c r="BB49" s="70"/>
      <c r="BC49" s="81"/>
      <c r="BF49" s="70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2" ht="12.75" customHeight="1">
      <c r="A50" s="15">
        <f>IF('СПИСОК КЛАССА'!I46=1,1,0)</f>
        <v>0</v>
      </c>
      <c r="B50" s="123">
        <v>35</v>
      </c>
      <c r="C50" s="124">
        <f>IF(NOT(ISBLANK('СПИСОК КЛАССА'!B46)),'СПИСОК КЛАССА'!B46,"")</f>
      </c>
      <c r="D50" s="124">
        <f>IF(NOT(ISBLANK('СПИСОК КЛАССА'!C46)),IF(NOT(ISBLANK('СПИСОК КЛАССА'!I46)),'СПИСОК КЛАССА'!C46,"УЧЕНИК НЕ ВЫПОЛНЯЛ РАБОТУ"),"")</f>
      </c>
      <c r="E50" s="176">
        <f>IF(NOT(ISBLANK('СПИСОК КЛАССА'!I46)),IF(NOT(ISBLANK('СПИСОК КЛАССА'!I46)),'СПИСОК КЛАССА'!I46,"УЧЕНИК НЕ ВЫПОЛНЯЛ РАБОТУ"),"")</f>
      </c>
      <c r="F50" s="125">
        <f>IF((ISBLANK($D50)),"",IF($E50=1,Вариант1!F50,IF(Класс!$E50=2,Вариант2!F50,IF(Класс!$E50=3,Вариант3!F50,IF($E50=4,Вариант4!F50,"")))))</f>
      </c>
      <c r="G50" s="125">
        <f>IF((ISBLANK($D50)),"",IF($E50=1,Вариант1!G50,IF(Класс!$E50=2,Вариант2!G50,IF(Класс!$E50=3,Вариант3!G50,IF($E50=4,Вариант4!G50,"")))))</f>
      </c>
      <c r="H50" s="125">
        <f>IF((ISBLANK($D50)),"",IF($E50=1,Вариант1!H50,IF(Класс!$E50=2,Вариант2!H50,IF(Класс!$E50=3,Вариант3!H50,IF($E50=4,Вариант4!H50,"")))))</f>
      </c>
      <c r="I50" s="125">
        <f>IF((ISBLANK($D50)),"",IF($E50=1,Вариант1!I50,IF(Класс!$E50=2,Вариант2!I50,IF(Класс!$E50=3,Вариант3!I50,IF($E50=4,Вариант4!I50,"")))))</f>
      </c>
      <c r="J50" s="125">
        <f>IF((ISBLANK($D50)),"",IF($E50=1,Вариант1!J50,IF(Класс!$E50=2,Вариант2!J50,IF(Класс!$E50=3,Вариант3!J50,IF($E50=4,Вариант4!J50,"")))))</f>
      </c>
      <c r="K50" s="125">
        <f>IF((ISBLANK($D50)),"",IF($E50=1,Вариант1!K50,IF(Класс!$E50=2,Вариант2!K50,IF(Класс!$E50=3,Вариант3!K50,IF($E50=4,Вариант4!K50,"")))))</f>
      </c>
      <c r="L50" s="125">
        <f>IF((ISBLANK($D50)),"",IF($E50=1,Вариант1!L50,IF(Класс!$E50=2,Вариант2!L50,IF(Класс!$E50=3,Вариант3!L50,IF($E50=4,Вариант4!L50,"")))))</f>
      </c>
      <c r="M50" s="125">
        <f>IF((ISBLANK($D50)),"",IF($E50=1,Вариант1!M50,IF(Класс!$E50=2,Вариант2!M50,IF(Класс!$E50=3,Вариант3!M50,IF($E50=4,Вариант4!M50,"")))))</f>
      </c>
      <c r="N50" s="125">
        <f>IF((ISBLANK($D50)),"",IF($E50=1,Вариант1!N50,IF(Класс!$E50=2,Вариант2!N50,IF(Класс!$E50=3,Вариант3!N50,IF($E50=4,Вариант4!N50,"")))))</f>
      </c>
      <c r="O50" s="125">
        <f>IF((ISBLANK($D50)),"",IF($E50=1,Вариант1!O50,IF(Класс!$E50=2,Вариант2!O50,IF(Класс!$E50=3,Вариант3!O50,IF($E50=4,Вариант4!O50,"")))))</f>
      </c>
      <c r="P50" s="125">
        <f>IF((ISBLANK($D50)),"",IF($E50=1,Вариант1!P50,IF(Класс!$E50=2,Вариант2!P50,IF(Класс!$E50=3,Вариант3!P50,IF($E50=4,Вариант4!P50,"")))))</f>
      </c>
      <c r="Q50" s="125">
        <f>IF((ISBLANK($D50)),"",IF($E50=1,Вариант1!Q50,IF(Класс!$E50=2,Вариант2!Q50,IF(Класс!$E50=3,Вариант3!Q50,IF($E50=4,Вариант4!Q50,"")))))</f>
      </c>
      <c r="R50" s="125">
        <f>IF((ISBLANK($D50)),"",IF($E50=1,Вариант1!R50,IF(Класс!$E50=2,Вариант2!R50,IF(Класс!$E50=3,Вариант3!R50,IF($E50=4,Вариант4!R50,"")))))</f>
      </c>
      <c r="S50" s="125">
        <f>IF((ISBLANK($D50)),"",IF($E50=1,Вариант1!S50,IF(Класс!$E50=2,Вариант2!S50,IF(Класс!$E50=3,Вариант3!S50,IF($E50=4,Вариант4!S50,"")))))</f>
      </c>
      <c r="T50" s="125">
        <f>IF((ISBLANK($D50)),"",IF($E50=1,Вариант1!T50,IF(Класс!$E50=2,Вариант2!T50,IF(Класс!$E50=3,Вариант3!T50,IF($E50=4,Вариант4!T50,"")))))</f>
      </c>
      <c r="U50" s="125">
        <f>IF((ISBLANK($D50)),"",IF($E50=1,Вариант1!U50,IF(Класс!$E50=2,Вариант2!U50,IF(Класс!$E50=3,Вариант3!U50,IF($E50=4,Вариант4!U50,"")))))</f>
      </c>
      <c r="V50" s="125">
        <f>IF((ISBLANK($D50)),"",IF($E50=1,Вариант1!V50,IF(Класс!$E50=2,Вариант2!V50,IF(Класс!$E50=3,Вариант3!V50,IF($E50=4,Вариант4!V50,"")))))</f>
      </c>
      <c r="W50" s="125">
        <f>IF((ISBLANK($D50)),"",IF($E50=1,Вариант1!W50,IF(Класс!$E50=2,Вариант2!W50,IF(Класс!$E50=3,Вариант3!W50,IF($E50=4,Вариант4!W50,"")))))</f>
      </c>
      <c r="X50" s="125">
        <f>IF((ISBLANK($D50)),"",IF($E50=1,Вариант1!X50,IF(Класс!$E50=2,Вариант2!X50,IF(Класс!$E50=3,Вариант3!X50,IF($E50=4,Вариант4!X50,"")))))</f>
      </c>
      <c r="Y50" s="125">
        <f>IF((ISBLANK($D50)),"",IF($E50=1,Вариант1!Y50,IF(Класс!$E50=2,Вариант2!Y50,IF(Класс!$E50=3,Вариант3!Y50,IF($E50=4,Вариант4!Y50,"")))))</f>
      </c>
      <c r="Z50" s="153">
        <f t="shared" si="3"/>
      </c>
      <c r="AA50" s="154">
        <f t="shared" si="4"/>
      </c>
      <c r="AB50" s="89">
        <f t="shared" si="5"/>
        <v>0</v>
      </c>
      <c r="AC50" s="157">
        <f t="shared" si="6"/>
      </c>
      <c r="AD50" s="156">
        <f t="shared" si="7"/>
        <v>0</v>
      </c>
      <c r="AE50" s="157">
        <f t="shared" si="8"/>
      </c>
      <c r="AF50" s="157">
        <f t="shared" si="9"/>
      </c>
      <c r="AG50" s="82">
        <f>SUM($AA$16:$AA$55)/(Вариант1!$A$15+Вариант2!$A$15+Вариант3!$A$15+Вариант4!$A$15)</f>
        <v>0.7216666666666667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70"/>
      <c r="AY50" s="70"/>
      <c r="AZ50" s="70"/>
      <c r="BA50" s="70"/>
      <c r="BB50" s="70"/>
      <c r="BC50" s="81"/>
      <c r="BF50" s="70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2" ht="12.75" customHeight="1">
      <c r="A51" s="15">
        <f>IF('СПИСОК КЛАССА'!I47=1,1,0)</f>
        <v>0</v>
      </c>
      <c r="B51" s="123">
        <v>36</v>
      </c>
      <c r="C51" s="124">
        <f>IF(NOT(ISBLANK('СПИСОК КЛАССА'!B47)),'СПИСОК КЛАССА'!B47,"")</f>
      </c>
      <c r="D51" s="124">
        <f>IF(NOT(ISBLANK('СПИСОК КЛАССА'!C47)),IF(NOT(ISBLANK('СПИСОК КЛАССА'!I47)),'СПИСОК КЛАССА'!C47,"УЧЕНИК НЕ ВЫПОЛНЯЛ РАБОТУ"),"")</f>
      </c>
      <c r="E51" s="176">
        <f>IF(NOT(ISBLANK('СПИСОК КЛАССА'!I47)),IF(NOT(ISBLANK('СПИСОК КЛАССА'!I47)),'СПИСОК КЛАССА'!I47,"УЧЕНИК НЕ ВЫПОЛНЯЛ РАБОТУ"),"")</f>
      </c>
      <c r="F51" s="125">
        <f>IF((ISBLANK($D51)),"",IF($E51=1,Вариант1!F51,IF(Класс!$E51=2,Вариант2!F51,IF(Класс!$E51=3,Вариант3!F51,IF($E51=4,Вариант4!F51,"")))))</f>
      </c>
      <c r="G51" s="125">
        <f>IF((ISBLANK($D51)),"",IF($E51=1,Вариант1!G51,IF(Класс!$E51=2,Вариант2!G51,IF(Класс!$E51=3,Вариант3!G51,IF($E51=4,Вариант4!G51,"")))))</f>
      </c>
      <c r="H51" s="125">
        <f>IF((ISBLANK($D51)),"",IF($E51=1,Вариант1!H51,IF(Класс!$E51=2,Вариант2!H51,IF(Класс!$E51=3,Вариант3!H51,IF($E51=4,Вариант4!H51,"")))))</f>
      </c>
      <c r="I51" s="125">
        <f>IF((ISBLANK($D51)),"",IF($E51=1,Вариант1!I51,IF(Класс!$E51=2,Вариант2!I51,IF(Класс!$E51=3,Вариант3!I51,IF($E51=4,Вариант4!I51,"")))))</f>
      </c>
      <c r="J51" s="125">
        <f>IF((ISBLANK($D51)),"",IF($E51=1,Вариант1!J51,IF(Класс!$E51=2,Вариант2!J51,IF(Класс!$E51=3,Вариант3!J51,IF($E51=4,Вариант4!J51,"")))))</f>
      </c>
      <c r="K51" s="125">
        <f>IF((ISBLANK($D51)),"",IF($E51=1,Вариант1!K51,IF(Класс!$E51=2,Вариант2!K51,IF(Класс!$E51=3,Вариант3!K51,IF($E51=4,Вариант4!K51,"")))))</f>
      </c>
      <c r="L51" s="125">
        <f>IF((ISBLANK($D51)),"",IF($E51=1,Вариант1!L51,IF(Класс!$E51=2,Вариант2!L51,IF(Класс!$E51=3,Вариант3!L51,IF($E51=4,Вариант4!L51,"")))))</f>
      </c>
      <c r="M51" s="125">
        <f>IF((ISBLANK($D51)),"",IF($E51=1,Вариант1!M51,IF(Класс!$E51=2,Вариант2!M51,IF(Класс!$E51=3,Вариант3!M51,IF($E51=4,Вариант4!M51,"")))))</f>
      </c>
      <c r="N51" s="125">
        <f>IF((ISBLANK($D51)),"",IF($E51=1,Вариант1!N51,IF(Класс!$E51=2,Вариант2!N51,IF(Класс!$E51=3,Вариант3!N51,IF($E51=4,Вариант4!N51,"")))))</f>
      </c>
      <c r="O51" s="125">
        <f>IF((ISBLANK($D51)),"",IF($E51=1,Вариант1!O51,IF(Класс!$E51=2,Вариант2!O51,IF(Класс!$E51=3,Вариант3!O51,IF($E51=4,Вариант4!O51,"")))))</f>
      </c>
      <c r="P51" s="125">
        <f>IF((ISBLANK($D51)),"",IF($E51=1,Вариант1!P51,IF(Класс!$E51=2,Вариант2!P51,IF(Класс!$E51=3,Вариант3!P51,IF($E51=4,Вариант4!P51,"")))))</f>
      </c>
      <c r="Q51" s="125">
        <f>IF((ISBLANK($D51)),"",IF($E51=1,Вариант1!Q51,IF(Класс!$E51=2,Вариант2!Q51,IF(Класс!$E51=3,Вариант3!Q51,IF($E51=4,Вариант4!Q51,"")))))</f>
      </c>
      <c r="R51" s="125">
        <f>IF((ISBLANK($D51)),"",IF($E51=1,Вариант1!R51,IF(Класс!$E51=2,Вариант2!R51,IF(Класс!$E51=3,Вариант3!R51,IF($E51=4,Вариант4!R51,"")))))</f>
      </c>
      <c r="S51" s="125">
        <f>IF((ISBLANK($D51)),"",IF($E51=1,Вариант1!S51,IF(Класс!$E51=2,Вариант2!S51,IF(Класс!$E51=3,Вариант3!S51,IF($E51=4,Вариант4!S51,"")))))</f>
      </c>
      <c r="T51" s="125">
        <f>IF((ISBLANK($D51)),"",IF($E51=1,Вариант1!T51,IF(Класс!$E51=2,Вариант2!T51,IF(Класс!$E51=3,Вариант3!T51,IF($E51=4,Вариант4!T51,"")))))</f>
      </c>
      <c r="U51" s="125">
        <f>IF((ISBLANK($D51)),"",IF($E51=1,Вариант1!U51,IF(Класс!$E51=2,Вариант2!U51,IF(Класс!$E51=3,Вариант3!U51,IF($E51=4,Вариант4!U51,"")))))</f>
      </c>
      <c r="V51" s="125">
        <f>IF((ISBLANK($D51)),"",IF($E51=1,Вариант1!V51,IF(Класс!$E51=2,Вариант2!V51,IF(Класс!$E51=3,Вариант3!V51,IF($E51=4,Вариант4!V51,"")))))</f>
      </c>
      <c r="W51" s="125">
        <f>IF((ISBLANK($D51)),"",IF($E51=1,Вариант1!W51,IF(Класс!$E51=2,Вариант2!W51,IF(Класс!$E51=3,Вариант3!W51,IF($E51=4,Вариант4!W51,"")))))</f>
      </c>
      <c r="X51" s="125">
        <f>IF((ISBLANK($D51)),"",IF($E51=1,Вариант1!X51,IF(Класс!$E51=2,Вариант2!X51,IF(Класс!$E51=3,Вариант3!X51,IF($E51=4,Вариант4!X51,"")))))</f>
      </c>
      <c r="Y51" s="125">
        <f>IF((ISBLANK($D51)),"",IF($E51=1,Вариант1!Y51,IF(Класс!$E51=2,Вариант2!Y51,IF(Класс!$E51=3,Вариант3!Y51,IF($E51=4,Вариант4!Y51,"")))))</f>
      </c>
      <c r="Z51" s="153">
        <f t="shared" si="3"/>
      </c>
      <c r="AA51" s="154">
        <f t="shared" si="4"/>
      </c>
      <c r="AB51" s="89">
        <f t="shared" si="5"/>
        <v>0</v>
      </c>
      <c r="AC51" s="157">
        <f t="shared" si="6"/>
      </c>
      <c r="AD51" s="156">
        <f t="shared" si="7"/>
        <v>0</v>
      </c>
      <c r="AE51" s="157">
        <f t="shared" si="8"/>
      </c>
      <c r="AF51" s="157">
        <f t="shared" si="9"/>
      </c>
      <c r="AG51" s="82">
        <f>SUM($AA$16:$AA$55)/(Вариант1!$A$15+Вариант2!$A$15+Вариант3!$A$15+Вариант4!$A$15)</f>
        <v>0.7216666666666667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70"/>
      <c r="AY51" s="70"/>
      <c r="AZ51" s="70"/>
      <c r="BA51" s="70"/>
      <c r="BB51" s="70"/>
      <c r="BC51" s="81"/>
      <c r="BF51" s="70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 ht="12.75" customHeight="1">
      <c r="A52" s="15">
        <f>IF('СПИСОК КЛАССА'!I48=1,1,0)</f>
        <v>0</v>
      </c>
      <c r="B52" s="123">
        <v>37</v>
      </c>
      <c r="C52" s="124">
        <f>IF(NOT(ISBLANK('СПИСОК КЛАССА'!B48)),'СПИСОК КЛАССА'!B48,"")</f>
      </c>
      <c r="D52" s="124">
        <f>IF(NOT(ISBLANK('СПИСОК КЛАССА'!C48)),IF(NOT(ISBLANK('СПИСОК КЛАССА'!I48)),'СПИСОК КЛАССА'!C48,"УЧЕНИК НЕ ВЫПОЛНЯЛ РАБОТУ"),"")</f>
      </c>
      <c r="E52" s="176">
        <f>IF(NOT(ISBLANK('СПИСОК КЛАССА'!I48)),IF(NOT(ISBLANK('СПИСОК КЛАССА'!I48)),'СПИСОК КЛАССА'!I48,"УЧЕНИК НЕ ВЫПОЛНЯЛ РАБОТУ"),"")</f>
      </c>
      <c r="F52" s="125">
        <f>IF((ISBLANK($D52)),"",IF($E52=1,Вариант1!F52,IF(Класс!$E52=2,Вариант2!F52,IF(Класс!$E52=3,Вариант3!F52,IF($E52=4,Вариант4!F52,"")))))</f>
      </c>
      <c r="G52" s="125">
        <f>IF((ISBLANK($D52)),"",IF($E52=1,Вариант1!G52,IF(Класс!$E52=2,Вариант2!G52,IF(Класс!$E52=3,Вариант3!G52,IF($E52=4,Вариант4!G52,"")))))</f>
      </c>
      <c r="H52" s="125">
        <f>IF((ISBLANK($D52)),"",IF($E52=1,Вариант1!H52,IF(Класс!$E52=2,Вариант2!H52,IF(Класс!$E52=3,Вариант3!H52,IF($E52=4,Вариант4!H52,"")))))</f>
      </c>
      <c r="I52" s="125">
        <f>IF((ISBLANK($D52)),"",IF($E52=1,Вариант1!I52,IF(Класс!$E52=2,Вариант2!I52,IF(Класс!$E52=3,Вариант3!I52,IF($E52=4,Вариант4!I52,"")))))</f>
      </c>
      <c r="J52" s="125">
        <f>IF((ISBLANK($D52)),"",IF($E52=1,Вариант1!J52,IF(Класс!$E52=2,Вариант2!J52,IF(Класс!$E52=3,Вариант3!J52,IF($E52=4,Вариант4!J52,"")))))</f>
      </c>
      <c r="K52" s="125">
        <f>IF((ISBLANK($D52)),"",IF($E52=1,Вариант1!K52,IF(Класс!$E52=2,Вариант2!K52,IF(Класс!$E52=3,Вариант3!K52,IF($E52=4,Вариант4!K52,"")))))</f>
      </c>
      <c r="L52" s="125">
        <f>IF((ISBLANK($D52)),"",IF($E52=1,Вариант1!L52,IF(Класс!$E52=2,Вариант2!L52,IF(Класс!$E52=3,Вариант3!L52,IF($E52=4,Вариант4!L52,"")))))</f>
      </c>
      <c r="M52" s="125">
        <f>IF((ISBLANK($D52)),"",IF($E52=1,Вариант1!M52,IF(Класс!$E52=2,Вариант2!M52,IF(Класс!$E52=3,Вариант3!M52,IF($E52=4,Вариант4!M52,"")))))</f>
      </c>
      <c r="N52" s="125">
        <f>IF((ISBLANK($D52)),"",IF($E52=1,Вариант1!N52,IF(Класс!$E52=2,Вариант2!N52,IF(Класс!$E52=3,Вариант3!N52,IF($E52=4,Вариант4!N52,"")))))</f>
      </c>
      <c r="O52" s="125">
        <f>IF((ISBLANK($D52)),"",IF($E52=1,Вариант1!O52,IF(Класс!$E52=2,Вариант2!O52,IF(Класс!$E52=3,Вариант3!O52,IF($E52=4,Вариант4!O52,"")))))</f>
      </c>
      <c r="P52" s="125">
        <f>IF((ISBLANK($D52)),"",IF($E52=1,Вариант1!P52,IF(Класс!$E52=2,Вариант2!P52,IF(Класс!$E52=3,Вариант3!P52,IF($E52=4,Вариант4!P52,"")))))</f>
      </c>
      <c r="Q52" s="125">
        <f>IF((ISBLANK($D52)),"",IF($E52=1,Вариант1!Q52,IF(Класс!$E52=2,Вариант2!Q52,IF(Класс!$E52=3,Вариант3!Q52,IF($E52=4,Вариант4!Q52,"")))))</f>
      </c>
      <c r="R52" s="125">
        <f>IF((ISBLANK($D52)),"",IF($E52=1,Вариант1!R52,IF(Класс!$E52=2,Вариант2!R52,IF(Класс!$E52=3,Вариант3!R52,IF($E52=4,Вариант4!R52,"")))))</f>
      </c>
      <c r="S52" s="125">
        <f>IF((ISBLANK($D52)),"",IF($E52=1,Вариант1!S52,IF(Класс!$E52=2,Вариант2!S52,IF(Класс!$E52=3,Вариант3!S52,IF($E52=4,Вариант4!S52,"")))))</f>
      </c>
      <c r="T52" s="125">
        <f>IF((ISBLANK($D52)),"",IF($E52=1,Вариант1!T52,IF(Класс!$E52=2,Вариант2!T52,IF(Класс!$E52=3,Вариант3!T52,IF($E52=4,Вариант4!T52,"")))))</f>
      </c>
      <c r="U52" s="125">
        <f>IF((ISBLANK($D52)),"",IF($E52=1,Вариант1!U52,IF(Класс!$E52=2,Вариант2!U52,IF(Класс!$E52=3,Вариант3!U52,IF($E52=4,Вариант4!U52,"")))))</f>
      </c>
      <c r="V52" s="125">
        <f>IF((ISBLANK($D52)),"",IF($E52=1,Вариант1!V52,IF(Класс!$E52=2,Вариант2!V52,IF(Класс!$E52=3,Вариант3!V52,IF($E52=4,Вариант4!V52,"")))))</f>
      </c>
      <c r="W52" s="125">
        <f>IF((ISBLANK($D52)),"",IF($E52=1,Вариант1!W52,IF(Класс!$E52=2,Вариант2!W52,IF(Класс!$E52=3,Вариант3!W52,IF($E52=4,Вариант4!W52,"")))))</f>
      </c>
      <c r="X52" s="125">
        <f>IF((ISBLANK($D52)),"",IF($E52=1,Вариант1!X52,IF(Класс!$E52=2,Вариант2!X52,IF(Класс!$E52=3,Вариант3!X52,IF($E52=4,Вариант4!X52,"")))))</f>
      </c>
      <c r="Y52" s="125">
        <f>IF((ISBLANK($D52)),"",IF($E52=1,Вариант1!Y52,IF(Класс!$E52=2,Вариант2!Y52,IF(Класс!$E52=3,Вариант3!Y52,IF($E52=4,Вариант4!Y52,"")))))</f>
      </c>
      <c r="Z52" s="153">
        <f t="shared" si="3"/>
      </c>
      <c r="AA52" s="154">
        <f t="shared" si="4"/>
      </c>
      <c r="AB52" s="89">
        <f t="shared" si="5"/>
        <v>0</v>
      </c>
      <c r="AC52" s="157">
        <f t="shared" si="6"/>
      </c>
      <c r="AD52" s="156">
        <f t="shared" si="7"/>
        <v>0</v>
      </c>
      <c r="AE52" s="157">
        <f t="shared" si="8"/>
      </c>
      <c r="AF52" s="157">
        <f t="shared" si="9"/>
      </c>
      <c r="AG52" s="82">
        <f>SUM($AA$16:$AA$55)/(Вариант1!$A$15+Вариант2!$A$15+Вариант3!$A$15+Вариант4!$A$15)</f>
        <v>0.7216666666666667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70"/>
      <c r="AY52" s="70"/>
      <c r="AZ52" s="70"/>
      <c r="BA52" s="70"/>
      <c r="BB52" s="70"/>
      <c r="BC52" s="81"/>
      <c r="BF52" s="70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 ht="12.75" customHeight="1">
      <c r="A53" s="15">
        <f>IF('СПИСОК КЛАССА'!I49=1,1,0)</f>
        <v>0</v>
      </c>
      <c r="B53" s="123">
        <v>38</v>
      </c>
      <c r="C53" s="124">
        <f>IF(NOT(ISBLANK('СПИСОК КЛАССА'!B49)),'СПИСОК КЛАССА'!B49,"")</f>
      </c>
      <c r="D53" s="124">
        <f>IF(NOT(ISBLANK('СПИСОК КЛАССА'!C49)),IF(NOT(ISBLANK('СПИСОК КЛАССА'!I49)),'СПИСОК КЛАССА'!C49,"УЧЕНИК НЕ ВЫПОЛНЯЛ РАБОТУ"),"")</f>
      </c>
      <c r="E53" s="176">
        <f>IF(NOT(ISBLANK('СПИСОК КЛАССА'!I49)),IF(NOT(ISBLANK('СПИСОК КЛАССА'!I49)),'СПИСОК КЛАССА'!I49,"УЧЕНИК НЕ ВЫПОЛНЯЛ РАБОТУ"),"")</f>
      </c>
      <c r="F53" s="125">
        <f>IF((ISBLANK($D53)),"",IF($E53=1,Вариант1!F53,IF(Класс!$E53=2,Вариант2!F53,IF(Класс!$E53=3,Вариант3!F53,IF($E53=4,Вариант4!F53,"")))))</f>
      </c>
      <c r="G53" s="125">
        <f>IF((ISBLANK($D53)),"",IF($E53=1,Вариант1!G53,IF(Класс!$E53=2,Вариант2!G53,IF(Класс!$E53=3,Вариант3!G53,IF($E53=4,Вариант4!G53,"")))))</f>
      </c>
      <c r="H53" s="125">
        <f>IF((ISBLANK($D53)),"",IF($E53=1,Вариант1!H53,IF(Класс!$E53=2,Вариант2!H53,IF(Класс!$E53=3,Вариант3!H53,IF($E53=4,Вариант4!H53,"")))))</f>
      </c>
      <c r="I53" s="125">
        <f>IF((ISBLANK($D53)),"",IF($E53=1,Вариант1!I53,IF(Класс!$E53=2,Вариант2!I53,IF(Класс!$E53=3,Вариант3!I53,IF($E53=4,Вариант4!I53,"")))))</f>
      </c>
      <c r="J53" s="125">
        <f>IF((ISBLANK($D53)),"",IF($E53=1,Вариант1!J53,IF(Класс!$E53=2,Вариант2!J53,IF(Класс!$E53=3,Вариант3!J53,IF($E53=4,Вариант4!J53,"")))))</f>
      </c>
      <c r="K53" s="125">
        <f>IF((ISBLANK($D53)),"",IF($E53=1,Вариант1!K53,IF(Класс!$E53=2,Вариант2!K53,IF(Класс!$E53=3,Вариант3!K53,IF($E53=4,Вариант4!K53,"")))))</f>
      </c>
      <c r="L53" s="125">
        <f>IF((ISBLANK($D53)),"",IF($E53=1,Вариант1!L53,IF(Класс!$E53=2,Вариант2!L53,IF(Класс!$E53=3,Вариант3!L53,IF($E53=4,Вариант4!L53,"")))))</f>
      </c>
      <c r="M53" s="125">
        <f>IF((ISBLANK($D53)),"",IF($E53=1,Вариант1!M53,IF(Класс!$E53=2,Вариант2!M53,IF(Класс!$E53=3,Вариант3!M53,IF($E53=4,Вариант4!M53,"")))))</f>
      </c>
      <c r="N53" s="125">
        <f>IF((ISBLANK($D53)),"",IF($E53=1,Вариант1!N53,IF(Класс!$E53=2,Вариант2!N53,IF(Класс!$E53=3,Вариант3!N53,IF($E53=4,Вариант4!N53,"")))))</f>
      </c>
      <c r="O53" s="125">
        <f>IF((ISBLANK($D53)),"",IF($E53=1,Вариант1!O53,IF(Класс!$E53=2,Вариант2!O53,IF(Класс!$E53=3,Вариант3!O53,IF($E53=4,Вариант4!O53,"")))))</f>
      </c>
      <c r="P53" s="125">
        <f>IF((ISBLANK($D53)),"",IF($E53=1,Вариант1!P53,IF(Класс!$E53=2,Вариант2!P53,IF(Класс!$E53=3,Вариант3!P53,IF($E53=4,Вариант4!P53,"")))))</f>
      </c>
      <c r="Q53" s="125">
        <f>IF((ISBLANK($D53)),"",IF($E53=1,Вариант1!Q53,IF(Класс!$E53=2,Вариант2!Q53,IF(Класс!$E53=3,Вариант3!Q53,IF($E53=4,Вариант4!Q53,"")))))</f>
      </c>
      <c r="R53" s="125">
        <f>IF((ISBLANK($D53)),"",IF($E53=1,Вариант1!R53,IF(Класс!$E53=2,Вариант2!R53,IF(Класс!$E53=3,Вариант3!R53,IF($E53=4,Вариант4!R53,"")))))</f>
      </c>
      <c r="S53" s="125">
        <f>IF((ISBLANK($D53)),"",IF($E53=1,Вариант1!S53,IF(Класс!$E53=2,Вариант2!S53,IF(Класс!$E53=3,Вариант3!S53,IF($E53=4,Вариант4!S53,"")))))</f>
      </c>
      <c r="T53" s="125">
        <f>IF((ISBLANK($D53)),"",IF($E53=1,Вариант1!T53,IF(Класс!$E53=2,Вариант2!T53,IF(Класс!$E53=3,Вариант3!T53,IF($E53=4,Вариант4!T53,"")))))</f>
      </c>
      <c r="U53" s="125">
        <f>IF((ISBLANK($D53)),"",IF($E53=1,Вариант1!U53,IF(Класс!$E53=2,Вариант2!U53,IF(Класс!$E53=3,Вариант3!U53,IF($E53=4,Вариант4!U53,"")))))</f>
      </c>
      <c r="V53" s="125">
        <f>IF((ISBLANK($D53)),"",IF($E53=1,Вариант1!V53,IF(Класс!$E53=2,Вариант2!V53,IF(Класс!$E53=3,Вариант3!V53,IF($E53=4,Вариант4!V53,"")))))</f>
      </c>
      <c r="W53" s="125">
        <f>IF((ISBLANK($D53)),"",IF($E53=1,Вариант1!W53,IF(Класс!$E53=2,Вариант2!W53,IF(Класс!$E53=3,Вариант3!W53,IF($E53=4,Вариант4!W53,"")))))</f>
      </c>
      <c r="X53" s="125">
        <f>IF((ISBLANK($D53)),"",IF($E53=1,Вариант1!X53,IF(Класс!$E53=2,Вариант2!X53,IF(Класс!$E53=3,Вариант3!X53,IF($E53=4,Вариант4!X53,"")))))</f>
      </c>
      <c r="Y53" s="125">
        <f>IF((ISBLANK($D53)),"",IF($E53=1,Вариант1!Y53,IF(Класс!$E53=2,Вариант2!Y53,IF(Класс!$E53=3,Вариант3!Y53,IF($E53=4,Вариант4!Y53,"")))))</f>
      </c>
      <c r="Z53" s="153">
        <f t="shared" si="3"/>
      </c>
      <c r="AA53" s="154">
        <f t="shared" si="4"/>
      </c>
      <c r="AB53" s="89">
        <f t="shared" si="5"/>
        <v>0</v>
      </c>
      <c r="AC53" s="157">
        <f t="shared" si="6"/>
      </c>
      <c r="AD53" s="156">
        <f t="shared" si="7"/>
        <v>0</v>
      </c>
      <c r="AE53" s="157">
        <f t="shared" si="8"/>
      </c>
      <c r="AF53" s="157">
        <f t="shared" si="9"/>
      </c>
      <c r="AG53" s="82">
        <f>SUM($AA$16:$AA$55)/(Вариант1!$A$15+Вариант2!$A$15+Вариант3!$A$15+Вариант4!$A$15)</f>
        <v>0.7216666666666667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70"/>
      <c r="AY53" s="70"/>
      <c r="AZ53" s="70"/>
      <c r="BA53" s="70"/>
      <c r="BB53" s="70"/>
      <c r="BC53" s="81"/>
      <c r="BF53" s="70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 ht="12.75" customHeight="1">
      <c r="A54" s="15">
        <f>IF('СПИСОК КЛАССА'!I50=1,1,0)</f>
        <v>0</v>
      </c>
      <c r="B54" s="123">
        <v>39</v>
      </c>
      <c r="C54" s="124">
        <f>IF(NOT(ISBLANK('СПИСОК КЛАССА'!B50)),'СПИСОК КЛАССА'!B50,"")</f>
      </c>
      <c r="D54" s="124">
        <f>IF(NOT(ISBLANK('СПИСОК КЛАССА'!C50)),IF(NOT(ISBLANK('СПИСОК КЛАССА'!I50)),'СПИСОК КЛАССА'!C50,"УЧЕНИК НЕ ВЫПОЛНЯЛ РАБОТУ"),"")</f>
      </c>
      <c r="E54" s="176">
        <f>IF(NOT(ISBLANK('СПИСОК КЛАССА'!I50)),IF(NOT(ISBLANK('СПИСОК КЛАССА'!I50)),'СПИСОК КЛАССА'!I50,"УЧЕНИК НЕ ВЫПОЛНЯЛ РАБОТУ"),"")</f>
      </c>
      <c r="F54" s="125">
        <f>IF((ISBLANK($D54)),"",IF($E54=1,Вариант1!F54,IF(Класс!$E54=2,Вариант2!F54,IF(Класс!$E54=3,Вариант3!F54,IF($E54=4,Вариант4!F54,"")))))</f>
      </c>
      <c r="G54" s="125">
        <f>IF((ISBLANK($D54)),"",IF($E54=1,Вариант1!G54,IF(Класс!$E54=2,Вариант2!G54,IF(Класс!$E54=3,Вариант3!G54,IF($E54=4,Вариант4!G54,"")))))</f>
      </c>
      <c r="H54" s="125">
        <f>IF((ISBLANK($D54)),"",IF($E54=1,Вариант1!H54,IF(Класс!$E54=2,Вариант2!H54,IF(Класс!$E54=3,Вариант3!H54,IF($E54=4,Вариант4!H54,"")))))</f>
      </c>
      <c r="I54" s="125">
        <f>IF((ISBLANK($D54)),"",IF($E54=1,Вариант1!I54,IF(Класс!$E54=2,Вариант2!I54,IF(Класс!$E54=3,Вариант3!I54,IF($E54=4,Вариант4!I54,"")))))</f>
      </c>
      <c r="J54" s="125">
        <f>IF((ISBLANK($D54)),"",IF($E54=1,Вариант1!J54,IF(Класс!$E54=2,Вариант2!J54,IF(Класс!$E54=3,Вариант3!J54,IF($E54=4,Вариант4!J54,"")))))</f>
      </c>
      <c r="K54" s="125">
        <f>IF((ISBLANK($D54)),"",IF($E54=1,Вариант1!K54,IF(Класс!$E54=2,Вариант2!K54,IF(Класс!$E54=3,Вариант3!K54,IF($E54=4,Вариант4!K54,"")))))</f>
      </c>
      <c r="L54" s="125">
        <f>IF((ISBLANK($D54)),"",IF($E54=1,Вариант1!L54,IF(Класс!$E54=2,Вариант2!L54,IF(Класс!$E54=3,Вариант3!L54,IF($E54=4,Вариант4!L54,"")))))</f>
      </c>
      <c r="M54" s="125">
        <f>IF((ISBLANK($D54)),"",IF($E54=1,Вариант1!M54,IF(Класс!$E54=2,Вариант2!M54,IF(Класс!$E54=3,Вариант3!M54,IF($E54=4,Вариант4!M54,"")))))</f>
      </c>
      <c r="N54" s="125">
        <f>IF((ISBLANK($D54)),"",IF($E54=1,Вариант1!N54,IF(Класс!$E54=2,Вариант2!N54,IF(Класс!$E54=3,Вариант3!N54,IF($E54=4,Вариант4!N54,"")))))</f>
      </c>
      <c r="O54" s="125">
        <f>IF((ISBLANK($D54)),"",IF($E54=1,Вариант1!O54,IF(Класс!$E54=2,Вариант2!O54,IF(Класс!$E54=3,Вариант3!O54,IF($E54=4,Вариант4!O54,"")))))</f>
      </c>
      <c r="P54" s="125">
        <f>IF((ISBLANK($D54)),"",IF($E54=1,Вариант1!P54,IF(Класс!$E54=2,Вариант2!P54,IF(Класс!$E54=3,Вариант3!P54,IF($E54=4,Вариант4!P54,"")))))</f>
      </c>
      <c r="Q54" s="125">
        <f>IF((ISBLANK($D54)),"",IF($E54=1,Вариант1!Q54,IF(Класс!$E54=2,Вариант2!Q54,IF(Класс!$E54=3,Вариант3!Q54,IF($E54=4,Вариант4!Q54,"")))))</f>
      </c>
      <c r="R54" s="125">
        <f>IF((ISBLANK($D54)),"",IF($E54=1,Вариант1!R54,IF(Класс!$E54=2,Вариант2!R54,IF(Класс!$E54=3,Вариант3!R54,IF($E54=4,Вариант4!R54,"")))))</f>
      </c>
      <c r="S54" s="125">
        <f>IF((ISBLANK($D54)),"",IF($E54=1,Вариант1!S54,IF(Класс!$E54=2,Вариант2!S54,IF(Класс!$E54=3,Вариант3!S54,IF($E54=4,Вариант4!S54,"")))))</f>
      </c>
      <c r="T54" s="125">
        <f>IF((ISBLANK($D54)),"",IF($E54=1,Вариант1!T54,IF(Класс!$E54=2,Вариант2!T54,IF(Класс!$E54=3,Вариант3!T54,IF($E54=4,Вариант4!T54,"")))))</f>
      </c>
      <c r="U54" s="125">
        <f>IF((ISBLANK($D54)),"",IF($E54=1,Вариант1!U54,IF(Класс!$E54=2,Вариант2!U54,IF(Класс!$E54=3,Вариант3!U54,IF($E54=4,Вариант4!U54,"")))))</f>
      </c>
      <c r="V54" s="125">
        <f>IF((ISBLANK($D54)),"",IF($E54=1,Вариант1!V54,IF(Класс!$E54=2,Вариант2!V54,IF(Класс!$E54=3,Вариант3!V54,IF($E54=4,Вариант4!V54,"")))))</f>
      </c>
      <c r="W54" s="125">
        <f>IF((ISBLANK($D54)),"",IF($E54=1,Вариант1!W54,IF(Класс!$E54=2,Вариант2!W54,IF(Класс!$E54=3,Вариант3!W54,IF($E54=4,Вариант4!W54,"")))))</f>
      </c>
      <c r="X54" s="125">
        <f>IF((ISBLANK($D54)),"",IF($E54=1,Вариант1!X54,IF(Класс!$E54=2,Вариант2!X54,IF(Класс!$E54=3,Вариант3!X54,IF($E54=4,Вариант4!X54,"")))))</f>
      </c>
      <c r="Y54" s="125">
        <f>IF((ISBLANK($D54)),"",IF($E54=1,Вариант1!Y54,IF(Класс!$E54=2,Вариант2!Y54,IF(Класс!$E54=3,Вариант3!Y54,IF($E54=4,Вариант4!Y54,"")))))</f>
      </c>
      <c r="Z54" s="153">
        <f t="shared" si="3"/>
      </c>
      <c r="AA54" s="154">
        <f t="shared" si="4"/>
      </c>
      <c r="AB54" s="89">
        <f t="shared" si="5"/>
        <v>0</v>
      </c>
      <c r="AC54" s="157">
        <f t="shared" si="6"/>
      </c>
      <c r="AD54" s="156">
        <f t="shared" si="7"/>
        <v>0</v>
      </c>
      <c r="AE54" s="157">
        <f t="shared" si="8"/>
      </c>
      <c r="AF54" s="157">
        <f t="shared" si="9"/>
      </c>
      <c r="AG54" s="82">
        <f>SUM($AA$16:$AA$55)/(Вариант1!$A$15+Вариант2!$A$15+Вариант3!$A$15+Вариант4!$A$15)</f>
        <v>0.7216666666666667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70"/>
      <c r="AY54" s="70"/>
      <c r="AZ54" s="70"/>
      <c r="BA54" s="70"/>
      <c r="BB54" s="70"/>
      <c r="BC54" s="81"/>
      <c r="BF54" s="70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 ht="12.75" customHeight="1">
      <c r="A55" s="15">
        <f>IF('СПИСОК КЛАССА'!I51=1,1,0)</f>
        <v>0</v>
      </c>
      <c r="B55" s="123">
        <v>40</v>
      </c>
      <c r="C55" s="124">
        <f>IF(NOT(ISBLANK('СПИСОК КЛАССА'!B51)),'СПИСОК КЛАССА'!B51,"")</f>
      </c>
      <c r="D55" s="124">
        <f>IF(NOT(ISBLANK('СПИСОК КЛАССА'!C51)),IF(NOT(ISBLANK('СПИСОК КЛАССА'!I51)),'СПИСОК КЛАССА'!C51,"УЧЕНИК НЕ ВЫПОЛНЯЛ РАБОТУ"),"")</f>
      </c>
      <c r="E55" s="176">
        <f>IF(NOT(ISBLANK('СПИСОК КЛАССА'!I51)),IF(NOT(ISBLANK('СПИСОК КЛАССА'!I51)),'СПИСОК КЛАССА'!I51,"УЧЕНИК НЕ ВЫПОЛНЯЛ РАБОТУ"),"")</f>
      </c>
      <c r="F55" s="125">
        <f>IF((ISBLANK($D55)),"",IF($E55=1,Вариант1!F55,IF(Класс!$E55=2,Вариант2!F55,IF(Класс!$E55=3,Вариант3!F55,IF($E55=4,Вариант4!F55,"")))))</f>
      </c>
      <c r="G55" s="125">
        <f>IF((ISBLANK($D55)),"",IF($E55=1,Вариант1!G55,IF(Класс!$E55=2,Вариант2!G55,IF(Класс!$E55=3,Вариант3!G55,IF($E55=4,Вариант4!G55,"")))))</f>
      </c>
      <c r="H55" s="125">
        <f>IF((ISBLANK($D55)),"",IF($E55=1,Вариант1!H55,IF(Класс!$E55=2,Вариант2!H55,IF(Класс!$E55=3,Вариант3!H55,IF($E55=4,Вариант4!H55,"")))))</f>
      </c>
      <c r="I55" s="125">
        <f>IF((ISBLANK($D55)),"",IF($E55=1,Вариант1!I55,IF(Класс!$E55=2,Вариант2!I55,IF(Класс!$E55=3,Вариант3!I55,IF($E55=4,Вариант4!I55,"")))))</f>
      </c>
      <c r="J55" s="125">
        <f>IF((ISBLANK($D55)),"",IF($E55=1,Вариант1!J55,IF(Класс!$E55=2,Вариант2!J55,IF(Класс!$E55=3,Вариант3!J55,IF($E55=4,Вариант4!J55,"")))))</f>
      </c>
      <c r="K55" s="125">
        <f>IF((ISBLANK($D55)),"",IF($E55=1,Вариант1!K55,IF(Класс!$E55=2,Вариант2!K55,IF(Класс!$E55=3,Вариант3!K55,IF($E55=4,Вариант4!K55,"")))))</f>
      </c>
      <c r="L55" s="125">
        <f>IF((ISBLANK($D55)),"",IF($E55=1,Вариант1!L55,IF(Класс!$E55=2,Вариант2!L55,IF(Класс!$E55=3,Вариант3!L55,IF($E55=4,Вариант4!L55,"")))))</f>
      </c>
      <c r="M55" s="125">
        <f>IF((ISBLANK($D55)),"",IF($E55=1,Вариант1!M55,IF(Класс!$E55=2,Вариант2!M55,IF(Класс!$E55=3,Вариант3!M55,IF($E55=4,Вариант4!M55,"")))))</f>
      </c>
      <c r="N55" s="125">
        <f>IF((ISBLANK($D55)),"",IF($E55=1,Вариант1!N55,IF(Класс!$E55=2,Вариант2!N55,IF(Класс!$E55=3,Вариант3!N55,IF($E55=4,Вариант4!N55,"")))))</f>
      </c>
      <c r="O55" s="125">
        <f>IF((ISBLANK($D55)),"",IF($E55=1,Вариант1!O55,IF(Класс!$E55=2,Вариант2!O55,IF(Класс!$E55=3,Вариант3!O55,IF($E55=4,Вариант4!O55,"")))))</f>
      </c>
      <c r="P55" s="125">
        <f>IF((ISBLANK($D55)),"",IF($E55=1,Вариант1!P55,IF(Класс!$E55=2,Вариант2!P55,IF(Класс!$E55=3,Вариант3!P55,IF($E55=4,Вариант4!P55,"")))))</f>
      </c>
      <c r="Q55" s="125">
        <f>IF((ISBLANK($D55)),"",IF($E55=1,Вариант1!Q55,IF(Класс!$E55=2,Вариант2!Q55,IF(Класс!$E55=3,Вариант3!Q55,IF($E55=4,Вариант4!Q55,"")))))</f>
      </c>
      <c r="R55" s="125">
        <f>IF((ISBLANK($D55)),"",IF($E55=1,Вариант1!R55,IF(Класс!$E55=2,Вариант2!R55,IF(Класс!$E55=3,Вариант3!R55,IF($E55=4,Вариант4!R55,"")))))</f>
      </c>
      <c r="S55" s="125">
        <f>IF((ISBLANK($D55)),"",IF($E55=1,Вариант1!S55,IF(Класс!$E55=2,Вариант2!S55,IF(Класс!$E55=3,Вариант3!S55,IF($E55=4,Вариант4!S55,"")))))</f>
      </c>
      <c r="T55" s="125">
        <f>IF((ISBLANK($D55)),"",IF($E55=1,Вариант1!T55,IF(Класс!$E55=2,Вариант2!T55,IF(Класс!$E55=3,Вариант3!T55,IF($E55=4,Вариант4!T55,"")))))</f>
      </c>
      <c r="U55" s="125">
        <f>IF((ISBLANK($D55)),"",IF($E55=1,Вариант1!U55,IF(Класс!$E55=2,Вариант2!U55,IF(Класс!$E55=3,Вариант3!U55,IF($E55=4,Вариант4!U55,"")))))</f>
      </c>
      <c r="V55" s="125">
        <f>IF((ISBLANK($D55)),"",IF($E55=1,Вариант1!V55,IF(Класс!$E55=2,Вариант2!V55,IF(Класс!$E55=3,Вариант3!V55,IF($E55=4,Вариант4!V55,"")))))</f>
      </c>
      <c r="W55" s="125">
        <f>IF((ISBLANK($D55)),"",IF($E55=1,Вариант1!W55,IF(Класс!$E55=2,Вариант2!W55,IF(Класс!$E55=3,Вариант3!W55,IF($E55=4,Вариант4!W55,"")))))</f>
      </c>
      <c r="X55" s="125">
        <f>IF((ISBLANK($D55)),"",IF($E55=1,Вариант1!X55,IF(Класс!$E55=2,Вариант2!X55,IF(Класс!$E55=3,Вариант3!X55,IF($E55=4,Вариант4!X55,"")))))</f>
      </c>
      <c r="Y55" s="125">
        <f>IF((ISBLANK($D55)),"",IF($E55=1,Вариант1!Y55,IF(Класс!$E55=2,Вариант2!Y55,IF(Класс!$E55=3,Вариант3!Y55,IF($E55=4,Вариант4!Y55,"")))))</f>
      </c>
      <c r="Z55" s="153">
        <f t="shared" si="3"/>
      </c>
      <c r="AA55" s="154">
        <f t="shared" si="4"/>
      </c>
      <c r="AB55" s="89">
        <f t="shared" si="5"/>
        <v>0</v>
      </c>
      <c r="AC55" s="157">
        <f t="shared" si="6"/>
      </c>
      <c r="AD55" s="156">
        <f t="shared" si="7"/>
        <v>0</v>
      </c>
      <c r="AE55" s="157">
        <f t="shared" si="8"/>
      </c>
      <c r="AF55" s="157">
        <f t="shared" si="9"/>
      </c>
      <c r="AG55" s="82">
        <f>SUM($AA$16:$AA$55)/(Вариант1!$A$15+Вариант2!$A$15+Вариант3!$A$15+Вариант4!$A$15)</f>
        <v>0.7216666666666667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70"/>
      <c r="AY55" s="70"/>
      <c r="AZ55" s="70"/>
      <c r="BA55" s="70"/>
      <c r="BB55" s="70"/>
      <c r="BC55" s="81"/>
      <c r="BF55" s="70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102" ht="12.75">
      <c r="A56" s="4"/>
      <c r="B56" s="4"/>
      <c r="C56" s="4"/>
      <c r="D56" s="4"/>
      <c r="E56" s="18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81"/>
      <c r="BD56" s="70"/>
      <c r="BE56" s="70"/>
      <c r="BF56" s="70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1:102" ht="12.75">
      <c r="A57" s="4"/>
      <c r="B57" s="4"/>
      <c r="C57" s="4"/>
      <c r="D57" s="4"/>
      <c r="E57" s="18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81"/>
      <c r="BD57" s="70"/>
      <c r="BE57" s="70"/>
      <c r="BF57" s="70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1:102" ht="12.75">
      <c r="A58" s="4"/>
      <c r="B58" s="4"/>
      <c r="C58" s="4"/>
      <c r="D58" s="4"/>
      <c r="E58" s="18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81"/>
      <c r="BD58" s="70"/>
      <c r="BE58" s="70"/>
      <c r="BF58" s="70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2.75">
      <c r="A59" s="4"/>
      <c r="B59" s="4"/>
      <c r="C59" s="4"/>
      <c r="D59" s="4"/>
      <c r="E59" s="18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81"/>
      <c r="BD59" s="70"/>
      <c r="BE59" s="70"/>
      <c r="BF59" s="70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2.75">
      <c r="A60" s="4"/>
      <c r="B60" s="4"/>
      <c r="C60" s="4"/>
      <c r="D60" s="4"/>
      <c r="E60" s="18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81"/>
      <c r="BD60" s="70"/>
      <c r="BE60" s="70"/>
      <c r="BF60" s="70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1:102" ht="12.75">
      <c r="A61" s="4"/>
      <c r="B61" s="4"/>
      <c r="C61" s="4"/>
      <c r="D61" s="4"/>
      <c r="E61" s="18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81"/>
      <c r="BD61" s="70"/>
      <c r="BE61" s="70"/>
      <c r="BF61" s="70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1:102" ht="12.75">
      <c r="A62" s="4"/>
      <c r="B62" s="4"/>
      <c r="C62" s="4"/>
      <c r="D62" s="4"/>
      <c r="E62" s="18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81"/>
      <c r="BD62" s="70"/>
      <c r="BE62" s="70"/>
      <c r="BF62" s="70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102" ht="12.75">
      <c r="A63" s="4"/>
      <c r="B63" s="4"/>
      <c r="C63" s="4"/>
      <c r="D63" s="4"/>
      <c r="E63" s="18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81"/>
      <c r="BD63" s="70"/>
      <c r="BE63" s="70"/>
      <c r="BF63" s="70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1:102" ht="12.75">
      <c r="A64" s="4"/>
      <c r="B64" s="4"/>
      <c r="C64" s="4"/>
      <c r="D64" s="4"/>
      <c r="E64" s="18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81"/>
      <c r="BD64" s="70"/>
      <c r="BE64" s="70"/>
      <c r="BF64" s="70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ht="12.75">
      <c r="A65" s="4"/>
      <c r="B65" s="4"/>
      <c r="C65" s="4"/>
      <c r="D65" s="4"/>
      <c r="E65" s="18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81"/>
      <c r="BD65" s="70"/>
      <c r="BE65" s="70"/>
      <c r="BF65" s="70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ht="12.75">
      <c r="A66" s="4"/>
      <c r="B66" s="4"/>
      <c r="C66" s="4"/>
      <c r="D66" s="4"/>
      <c r="E66" s="18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81"/>
      <c r="BD66" s="70"/>
      <c r="BE66" s="70"/>
      <c r="BF66" s="70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1:102" ht="12.75">
      <c r="A67" s="4"/>
      <c r="B67" s="4"/>
      <c r="C67" s="4"/>
      <c r="D67" s="4"/>
      <c r="E67" s="18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81"/>
      <c r="BD67" s="70"/>
      <c r="BE67" s="70"/>
      <c r="BF67" s="70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1:102" ht="12.75">
      <c r="A68" s="4"/>
      <c r="B68" s="4"/>
      <c r="C68" s="4"/>
      <c r="D68" s="4"/>
      <c r="E68" s="18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81"/>
      <c r="BD68" s="70"/>
      <c r="BE68" s="70"/>
      <c r="BF68" s="70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1:102" ht="12.75">
      <c r="A69" s="4"/>
      <c r="B69" s="4"/>
      <c r="C69" s="4"/>
      <c r="D69" s="4"/>
      <c r="E69" s="18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81"/>
      <c r="BD69" s="70"/>
      <c r="BE69" s="70"/>
      <c r="BF69" s="70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</row>
    <row r="70" spans="1:102" ht="12.75">
      <c r="A70" s="4"/>
      <c r="B70" s="4"/>
      <c r="C70" s="4"/>
      <c r="D70" s="4"/>
      <c r="E70" s="18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81"/>
      <c r="BD70" s="70"/>
      <c r="BE70" s="70"/>
      <c r="BF70" s="70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</row>
    <row r="71" spans="1:102" ht="12.75">
      <c r="A71" s="4"/>
      <c r="B71" s="4"/>
      <c r="C71" s="4"/>
      <c r="D71" s="4"/>
      <c r="E71" s="18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81"/>
      <c r="BD71" s="70"/>
      <c r="BE71" s="70"/>
      <c r="BF71" s="70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1:102" ht="12.75">
      <c r="A72" s="4"/>
      <c r="B72" s="4"/>
      <c r="C72" s="4"/>
      <c r="D72" s="4"/>
      <c r="E72" s="18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81"/>
      <c r="BD72" s="70"/>
      <c r="BE72" s="70"/>
      <c r="BF72" s="70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1:102" ht="12.75">
      <c r="A73" s="4"/>
      <c r="B73" s="4"/>
      <c r="C73" s="4"/>
      <c r="D73" s="4"/>
      <c r="E73" s="18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81"/>
      <c r="BD73" s="70"/>
      <c r="BE73" s="70"/>
      <c r="BF73" s="70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1:102" ht="12.75">
      <c r="A74" s="4"/>
      <c r="B74" s="4"/>
      <c r="C74" s="4"/>
      <c r="D74" s="4"/>
      <c r="E74" s="18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81"/>
      <c r="BD74" s="70"/>
      <c r="BE74" s="70"/>
      <c r="BF74" s="70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1:102" ht="12.75">
      <c r="A75" s="4"/>
      <c r="B75" s="4"/>
      <c r="C75" s="4"/>
      <c r="D75" s="4"/>
      <c r="E75" s="18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81"/>
      <c r="BD75" s="70"/>
      <c r="BE75" s="70"/>
      <c r="BF75" s="70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102" ht="12.75">
      <c r="A76" s="4"/>
      <c r="B76" s="4"/>
      <c r="C76" s="4"/>
      <c r="D76" s="4"/>
      <c r="E76" s="18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81"/>
      <c r="BD76" s="70"/>
      <c r="BE76" s="70"/>
      <c r="BF76" s="70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1:102" ht="12.75">
      <c r="A77" s="4"/>
      <c r="B77" s="4"/>
      <c r="C77" s="4"/>
      <c r="D77" s="4"/>
      <c r="E77" s="18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81"/>
      <c r="BD77" s="70"/>
      <c r="BE77" s="70"/>
      <c r="BF77" s="70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1:102" ht="12.75">
      <c r="A78" s="4"/>
      <c r="B78" s="4"/>
      <c r="C78" s="4"/>
      <c r="D78" s="4"/>
      <c r="E78" s="18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81"/>
      <c r="BD78" s="70"/>
      <c r="BE78" s="70"/>
      <c r="BF78" s="70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1:102" ht="12.75">
      <c r="A79" s="4"/>
      <c r="B79" s="4"/>
      <c r="C79" s="4"/>
      <c r="D79" s="4"/>
      <c r="E79" s="18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1"/>
      <c r="BD79" s="70"/>
      <c r="BE79" s="70"/>
      <c r="BF79" s="70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1:102" ht="12.75">
      <c r="A80" s="4"/>
      <c r="B80" s="4"/>
      <c r="C80" s="4"/>
      <c r="D80" s="4"/>
      <c r="E80" s="18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1"/>
      <c r="BD80" s="70"/>
      <c r="BE80" s="70"/>
      <c r="BF80" s="70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1:102" ht="12.75">
      <c r="A81" s="4"/>
      <c r="B81" s="4"/>
      <c r="C81" s="4"/>
      <c r="D81" s="4"/>
      <c r="E81" s="18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1"/>
      <c r="BD81" s="70"/>
      <c r="BE81" s="70"/>
      <c r="BF81" s="70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1:102" ht="12.75">
      <c r="A82" s="4"/>
      <c r="B82" s="4"/>
      <c r="C82" s="4"/>
      <c r="D82" s="4"/>
      <c r="E82" s="18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1"/>
      <c r="BD82" s="70"/>
      <c r="BE82" s="70"/>
      <c r="BF82" s="70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1:102" ht="12.75">
      <c r="A83" s="4"/>
      <c r="B83" s="4"/>
      <c r="C83" s="4"/>
      <c r="D83" s="4"/>
      <c r="E83" s="18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1"/>
      <c r="BD83" s="70"/>
      <c r="BE83" s="70"/>
      <c r="BF83" s="70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spans="1:102" ht="12.75">
      <c r="A84" s="4"/>
      <c r="B84" s="4"/>
      <c r="C84" s="4"/>
      <c r="D84" s="4"/>
      <c r="E84" s="18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1"/>
      <c r="BD84" s="70"/>
      <c r="BE84" s="70"/>
      <c r="BF84" s="70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2.75">
      <c r="A85" s="4"/>
      <c r="B85" s="4"/>
      <c r="C85" s="4"/>
      <c r="D85" s="4"/>
      <c r="E85" s="18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1"/>
      <c r="BD85" s="70"/>
      <c r="BE85" s="70"/>
      <c r="BF85" s="70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2.75">
      <c r="A86" s="4"/>
      <c r="B86" s="4"/>
      <c r="C86" s="4"/>
      <c r="D86" s="4"/>
      <c r="E86" s="18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1"/>
      <c r="BD86" s="70"/>
      <c r="BE86" s="70"/>
      <c r="BF86" s="70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1:102" ht="12.75">
      <c r="A87" s="4"/>
      <c r="B87" s="4"/>
      <c r="C87" s="4"/>
      <c r="D87" s="4"/>
      <c r="E87" s="18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1"/>
      <c r="BD87" s="70"/>
      <c r="BE87" s="70"/>
      <c r="BF87" s="70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1:102" ht="12.75">
      <c r="A88" s="4"/>
      <c r="B88" s="4"/>
      <c r="C88" s="4"/>
      <c r="D88" s="4"/>
      <c r="E88" s="18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1"/>
      <c r="BD88" s="70"/>
      <c r="BE88" s="70"/>
      <c r="BF88" s="70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1:102" ht="12.75">
      <c r="A89" s="4"/>
      <c r="B89" s="4"/>
      <c r="C89" s="4"/>
      <c r="D89" s="4"/>
      <c r="E89" s="18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1"/>
      <c r="BD89" s="70"/>
      <c r="BE89" s="70"/>
      <c r="BF89" s="70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spans="1:102" ht="12.75">
      <c r="A90" s="4"/>
      <c r="B90" s="4"/>
      <c r="C90" s="4"/>
      <c r="D90" s="4"/>
      <c r="E90" s="18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1"/>
      <c r="BD90" s="70"/>
      <c r="BE90" s="70"/>
      <c r="BF90" s="70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</row>
    <row r="91" spans="1:102" ht="12.75">
      <c r="A91" s="4"/>
      <c r="B91" s="4"/>
      <c r="C91" s="4"/>
      <c r="D91" s="4"/>
      <c r="E91" s="18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1"/>
      <c r="BD91" s="70"/>
      <c r="BE91" s="70"/>
      <c r="BF91" s="70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>
      <c r="A92" s="4"/>
      <c r="B92" s="4"/>
      <c r="C92" s="4"/>
      <c r="D92" s="4"/>
      <c r="E92" s="18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1"/>
      <c r="BD92" s="70"/>
      <c r="BE92" s="70"/>
      <c r="BF92" s="70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spans="1:102" ht="12.75">
      <c r="A93" s="4"/>
      <c r="B93" s="4"/>
      <c r="C93" s="4"/>
      <c r="D93" s="4"/>
      <c r="E93" s="18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1"/>
      <c r="BD93" s="70"/>
      <c r="BE93" s="70"/>
      <c r="BF93" s="70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1:102" ht="12.75">
      <c r="A94" s="4"/>
      <c r="B94" s="4"/>
      <c r="C94" s="4"/>
      <c r="D94" s="4"/>
      <c r="E94" s="18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1"/>
      <c r="BD94" s="70"/>
      <c r="BE94" s="70"/>
      <c r="BF94" s="70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spans="1:102" ht="12.75">
      <c r="A95" s="4"/>
      <c r="B95" s="4"/>
      <c r="C95" s="4"/>
      <c r="D95" s="4"/>
      <c r="E95" s="18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1"/>
      <c r="BD95" s="70"/>
      <c r="BE95" s="70"/>
      <c r="BF95" s="70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spans="1:102" ht="12.75">
      <c r="A96" s="4"/>
      <c r="B96" s="4"/>
      <c r="C96" s="4"/>
      <c r="D96" s="4"/>
      <c r="E96" s="18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1"/>
      <c r="BD96" s="70"/>
      <c r="BE96" s="70"/>
      <c r="BF96" s="70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spans="1:102" ht="12.75">
      <c r="A97" s="4"/>
      <c r="B97" s="4"/>
      <c r="C97" s="4"/>
      <c r="D97" s="4"/>
      <c r="E97" s="18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1"/>
      <c r="BD97" s="70"/>
      <c r="BE97" s="70"/>
      <c r="BF97" s="70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</row>
    <row r="98" spans="1:102" ht="12.75">
      <c r="A98" s="4"/>
      <c r="B98" s="4"/>
      <c r="C98" s="4"/>
      <c r="D98" s="4"/>
      <c r="E98" s="18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1"/>
      <c r="BD98" s="70"/>
      <c r="BE98" s="70"/>
      <c r="BF98" s="70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1:102" ht="12.75">
      <c r="A99" s="4"/>
      <c r="B99" s="4"/>
      <c r="C99" s="4"/>
      <c r="D99" s="4"/>
      <c r="E99" s="18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1"/>
      <c r="BD99" s="70"/>
      <c r="BE99" s="70"/>
      <c r="BF99" s="70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spans="1:102" ht="12.75">
      <c r="A100" s="4"/>
      <c r="B100" s="4"/>
      <c r="C100" s="4"/>
      <c r="D100" s="4"/>
      <c r="E100" s="18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1"/>
      <c r="BD100" s="70"/>
      <c r="BE100" s="70"/>
      <c r="BF100" s="70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1:102" ht="12.75">
      <c r="A101" s="4"/>
      <c r="B101" s="4"/>
      <c r="C101" s="4"/>
      <c r="D101" s="4"/>
      <c r="E101" s="18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1"/>
      <c r="BD101" s="70"/>
      <c r="BE101" s="70"/>
      <c r="BF101" s="70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1:102" ht="12.75">
      <c r="A102" s="4"/>
      <c r="B102" s="4"/>
      <c r="C102" s="4"/>
      <c r="D102" s="4"/>
      <c r="E102" s="18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1"/>
      <c r="BD102" s="70"/>
      <c r="BE102" s="70"/>
      <c r="BF102" s="70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1:102" ht="12.75">
      <c r="A103" s="4"/>
      <c r="B103" s="4"/>
      <c r="C103" s="4"/>
      <c r="D103" s="4"/>
      <c r="E103" s="18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1"/>
      <c r="BD103" s="70"/>
      <c r="BE103" s="70"/>
      <c r="BF103" s="70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1:102" ht="12.75">
      <c r="A104" s="4"/>
      <c r="B104" s="4"/>
      <c r="C104" s="4"/>
      <c r="D104" s="4"/>
      <c r="E104" s="18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1"/>
      <c r="BD104" s="70"/>
      <c r="BE104" s="70"/>
      <c r="BF104" s="70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1:102" ht="12.75">
      <c r="A105" s="4"/>
      <c r="B105" s="4"/>
      <c r="C105" s="4"/>
      <c r="D105" s="4"/>
      <c r="E105" s="18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1"/>
      <c r="BD105" s="70"/>
      <c r="BE105" s="70"/>
      <c r="BF105" s="70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1:102" ht="12.75">
      <c r="A106" s="4"/>
      <c r="B106" s="4"/>
      <c r="C106" s="4"/>
      <c r="D106" s="4"/>
      <c r="E106" s="18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1"/>
      <c r="BD106" s="70"/>
      <c r="BE106" s="70"/>
      <c r="BF106" s="70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1:102" ht="12.75">
      <c r="A107" s="4"/>
      <c r="B107" s="4"/>
      <c r="C107" s="4"/>
      <c r="D107" s="4"/>
      <c r="E107" s="18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1"/>
      <c r="BD107" s="70"/>
      <c r="BE107" s="70"/>
      <c r="BF107" s="70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1:102" ht="12.75">
      <c r="A108" s="4"/>
      <c r="B108" s="4"/>
      <c r="C108" s="4"/>
      <c r="D108" s="4"/>
      <c r="E108" s="18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1"/>
      <c r="BD108" s="70"/>
      <c r="BE108" s="70"/>
      <c r="BF108" s="70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1:102" ht="12.75">
      <c r="A109" s="4"/>
      <c r="B109" s="4"/>
      <c r="C109" s="4"/>
      <c r="D109" s="4"/>
      <c r="E109" s="18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1"/>
      <c r="BD109" s="70"/>
      <c r="BE109" s="70"/>
      <c r="BF109" s="70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1:102" ht="12.75">
      <c r="A110" s="4"/>
      <c r="B110" s="4"/>
      <c r="C110" s="4"/>
      <c r="D110" s="4"/>
      <c r="E110" s="18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1"/>
      <c r="BD110" s="70"/>
      <c r="BE110" s="70"/>
      <c r="BF110" s="70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1:102" ht="12.75">
      <c r="A111" s="4"/>
      <c r="B111" s="4"/>
      <c r="C111" s="4"/>
      <c r="D111" s="4"/>
      <c r="E111" s="18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1"/>
      <c r="BD111" s="70"/>
      <c r="BE111" s="70"/>
      <c r="BF111" s="70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</row>
    <row r="112" spans="1:102" ht="12.75">
      <c r="A112" s="4"/>
      <c r="B112" s="4"/>
      <c r="C112" s="4"/>
      <c r="D112" s="4"/>
      <c r="E112" s="18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1"/>
      <c r="BD112" s="70"/>
      <c r="BE112" s="70"/>
      <c r="BF112" s="70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</row>
    <row r="113" spans="1:102" ht="12.75">
      <c r="A113" s="4"/>
      <c r="B113" s="4"/>
      <c r="C113" s="4"/>
      <c r="D113" s="4"/>
      <c r="E113" s="18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1"/>
      <c r="BD113" s="70"/>
      <c r="BE113" s="70"/>
      <c r="BF113" s="70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1:102" ht="12.75">
      <c r="A114" s="4"/>
      <c r="B114" s="4"/>
      <c r="C114" s="4"/>
      <c r="D114" s="4"/>
      <c r="E114" s="18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1"/>
      <c r="BD114" s="70"/>
      <c r="BE114" s="70"/>
      <c r="BF114" s="70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1:102" ht="12.75">
      <c r="A115" s="4"/>
      <c r="B115" s="4"/>
      <c r="C115" s="4"/>
      <c r="D115" s="4"/>
      <c r="E115" s="18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1"/>
      <c r="BD115" s="70"/>
      <c r="BE115" s="70"/>
      <c r="BF115" s="70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1:102" ht="12.75">
      <c r="A116" s="4"/>
      <c r="B116" s="4"/>
      <c r="C116" s="4"/>
      <c r="D116" s="4"/>
      <c r="E116" s="18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1"/>
      <c r="BD116" s="70"/>
      <c r="BE116" s="70"/>
      <c r="BF116" s="70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1:102" ht="12.75">
      <c r="A117" s="4"/>
      <c r="B117" s="4"/>
      <c r="C117" s="4"/>
      <c r="D117" s="4"/>
      <c r="E117" s="18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1"/>
      <c r="BD117" s="70"/>
      <c r="BE117" s="70"/>
      <c r="BF117" s="70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1:102" ht="12.75">
      <c r="A118" s="4"/>
      <c r="B118" s="4"/>
      <c r="C118" s="4"/>
      <c r="D118" s="4"/>
      <c r="E118" s="18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1"/>
      <c r="BD118" s="70"/>
      <c r="BE118" s="70"/>
      <c r="BF118" s="70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1:102" ht="12.75">
      <c r="A119" s="4"/>
      <c r="B119" s="4"/>
      <c r="C119" s="4"/>
      <c r="D119" s="4"/>
      <c r="E119" s="18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1"/>
      <c r="BD119" s="70"/>
      <c r="BE119" s="70"/>
      <c r="BF119" s="70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1:102" ht="12.75">
      <c r="A120" s="4"/>
      <c r="B120" s="4"/>
      <c r="C120" s="4"/>
      <c r="D120" s="4"/>
      <c r="E120" s="18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1"/>
      <c r="BD120" s="70"/>
      <c r="BE120" s="70"/>
      <c r="BF120" s="70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1:102" ht="12.75">
      <c r="A121" s="4"/>
      <c r="B121" s="4"/>
      <c r="C121" s="4"/>
      <c r="D121" s="4"/>
      <c r="E121" s="18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1"/>
      <c r="BD121" s="70"/>
      <c r="BE121" s="70"/>
      <c r="BF121" s="70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1:102" ht="12.75">
      <c r="A122" s="4"/>
      <c r="B122" s="4"/>
      <c r="C122" s="4"/>
      <c r="D122" s="4"/>
      <c r="E122" s="18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1"/>
      <c r="BD122" s="70"/>
      <c r="BE122" s="70"/>
      <c r="BF122" s="70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1:102" ht="12.75">
      <c r="A123" s="4"/>
      <c r="B123" s="4"/>
      <c r="C123" s="4"/>
      <c r="D123" s="4"/>
      <c r="E123" s="18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1"/>
      <c r="BD123" s="70"/>
      <c r="BE123" s="70"/>
      <c r="BF123" s="70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1:102" ht="12.75">
      <c r="A124" s="4"/>
      <c r="B124" s="4"/>
      <c r="C124" s="4"/>
      <c r="D124" s="4"/>
      <c r="E124" s="18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1"/>
      <c r="BD124" s="70"/>
      <c r="BE124" s="70"/>
      <c r="BF124" s="70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1:102" ht="12.75">
      <c r="A125" s="4"/>
      <c r="B125" s="4"/>
      <c r="C125" s="4"/>
      <c r="D125" s="4"/>
      <c r="E125" s="18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1"/>
      <c r="BD125" s="70"/>
      <c r="BE125" s="70"/>
      <c r="BF125" s="70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</row>
    <row r="126" spans="1:102" ht="12.75">
      <c r="A126" s="4"/>
      <c r="B126" s="4"/>
      <c r="C126" s="4"/>
      <c r="D126" s="4"/>
      <c r="E126" s="18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1"/>
      <c r="BD126" s="70"/>
      <c r="BE126" s="70"/>
      <c r="BF126" s="70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</row>
    <row r="127" spans="1:102" ht="12.75">
      <c r="A127" s="4"/>
      <c r="B127" s="4"/>
      <c r="C127" s="4"/>
      <c r="D127" s="4"/>
      <c r="E127" s="18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1"/>
      <c r="BD127" s="70"/>
      <c r="BE127" s="70"/>
      <c r="BF127" s="70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</row>
    <row r="128" spans="1:102" ht="12.75">
      <c r="A128" s="4"/>
      <c r="B128" s="4"/>
      <c r="C128" s="4"/>
      <c r="D128" s="4"/>
      <c r="E128" s="18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1"/>
      <c r="BD128" s="70"/>
      <c r="BE128" s="70"/>
      <c r="BF128" s="70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</row>
    <row r="129" spans="1:102" ht="12.75">
      <c r="A129" s="4"/>
      <c r="B129" s="4"/>
      <c r="C129" s="4"/>
      <c r="D129" s="4"/>
      <c r="E129" s="18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1"/>
      <c r="BD129" s="70"/>
      <c r="BE129" s="70"/>
      <c r="BF129" s="70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</row>
    <row r="130" spans="1:102" ht="12.75">
      <c r="A130" s="4"/>
      <c r="B130" s="4"/>
      <c r="C130" s="4"/>
      <c r="D130" s="4"/>
      <c r="E130" s="18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1"/>
      <c r="BD130" s="70"/>
      <c r="BE130" s="70"/>
      <c r="BF130" s="70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</row>
    <row r="131" spans="1:102" ht="12.75">
      <c r="A131" s="4"/>
      <c r="B131" s="4"/>
      <c r="C131" s="4"/>
      <c r="D131" s="4"/>
      <c r="E131" s="18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1"/>
      <c r="BD131" s="70"/>
      <c r="BE131" s="70"/>
      <c r="BF131" s="70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</row>
    <row r="132" spans="1:102" ht="12.75">
      <c r="A132" s="4"/>
      <c r="B132" s="4"/>
      <c r="C132" s="4"/>
      <c r="D132" s="4"/>
      <c r="E132" s="18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1"/>
      <c r="BD132" s="70"/>
      <c r="BE132" s="70"/>
      <c r="BF132" s="70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</row>
    <row r="133" spans="1:102" ht="12.75">
      <c r="A133" s="4"/>
      <c r="B133" s="4"/>
      <c r="C133" s="4"/>
      <c r="D133" s="4"/>
      <c r="E133" s="18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1"/>
      <c r="BD133" s="70"/>
      <c r="BE133" s="70"/>
      <c r="BF133" s="70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</row>
    <row r="134" spans="1:102" ht="12.75">
      <c r="A134" s="4"/>
      <c r="B134" s="4"/>
      <c r="C134" s="4"/>
      <c r="D134" s="4"/>
      <c r="E134" s="18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1"/>
      <c r="BD134" s="70"/>
      <c r="BE134" s="70"/>
      <c r="BF134" s="70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</row>
    <row r="135" spans="1:102" ht="12.75">
      <c r="A135" s="4"/>
      <c r="B135" s="4"/>
      <c r="C135" s="4"/>
      <c r="D135" s="4"/>
      <c r="E135" s="18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1"/>
      <c r="BD135" s="70"/>
      <c r="BE135" s="70"/>
      <c r="BF135" s="70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</row>
    <row r="136" spans="1:102" ht="12.75">
      <c r="A136" s="4"/>
      <c r="B136" s="4"/>
      <c r="C136" s="4"/>
      <c r="D136" s="4"/>
      <c r="E136" s="18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1"/>
      <c r="BD136" s="70"/>
      <c r="BE136" s="70"/>
      <c r="BF136" s="70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</row>
    <row r="137" spans="1:102" ht="12.75">
      <c r="A137" s="4"/>
      <c r="B137" s="4"/>
      <c r="C137" s="4"/>
      <c r="D137" s="4"/>
      <c r="E137" s="18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1"/>
      <c r="BD137" s="70"/>
      <c r="BE137" s="70"/>
      <c r="BF137" s="70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</row>
    <row r="138" spans="1:102" ht="12.75">
      <c r="A138" s="4"/>
      <c r="B138" s="4"/>
      <c r="C138" s="4"/>
      <c r="D138" s="4"/>
      <c r="E138" s="18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1"/>
      <c r="BD138" s="70"/>
      <c r="BE138" s="70"/>
      <c r="BF138" s="70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</row>
    <row r="139" spans="1:102" ht="12.75">
      <c r="A139" s="4"/>
      <c r="B139" s="4"/>
      <c r="C139" s="4"/>
      <c r="D139" s="4"/>
      <c r="E139" s="18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1"/>
      <c r="BD139" s="70"/>
      <c r="BE139" s="70"/>
      <c r="BF139" s="70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</row>
    <row r="140" spans="1:102" ht="12.75">
      <c r="A140" s="4"/>
      <c r="B140" s="4"/>
      <c r="C140" s="4"/>
      <c r="D140" s="4"/>
      <c r="E140" s="18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1"/>
      <c r="BD140" s="70"/>
      <c r="BE140" s="70"/>
      <c r="BF140" s="70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</row>
    <row r="141" spans="1:102" ht="12.75">
      <c r="A141" s="4"/>
      <c r="B141" s="4"/>
      <c r="C141" s="4"/>
      <c r="D141" s="4"/>
      <c r="E141" s="18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1"/>
      <c r="BD141" s="70"/>
      <c r="BE141" s="70"/>
      <c r="BF141" s="70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</row>
    <row r="142" spans="1:102" ht="12.75">
      <c r="A142" s="4"/>
      <c r="B142" s="4"/>
      <c r="C142" s="4"/>
      <c r="D142" s="4"/>
      <c r="E142" s="18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1"/>
      <c r="BD142" s="70"/>
      <c r="BE142" s="70"/>
      <c r="BF142" s="70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</row>
    <row r="143" spans="1:102" ht="12.75">
      <c r="A143" s="4"/>
      <c r="B143" s="4"/>
      <c r="C143" s="4"/>
      <c r="D143" s="4"/>
      <c r="E143" s="18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1"/>
      <c r="BD143" s="70"/>
      <c r="BE143" s="70"/>
      <c r="BF143" s="70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</row>
    <row r="144" spans="1:102" ht="12.75">
      <c r="A144" s="4"/>
      <c r="B144" s="4"/>
      <c r="C144" s="4"/>
      <c r="D144" s="4"/>
      <c r="E144" s="18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1"/>
      <c r="BD144" s="70"/>
      <c r="BE144" s="70"/>
      <c r="BF144" s="70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</row>
    <row r="145" spans="1:102" ht="12.75">
      <c r="A145" s="4"/>
      <c r="B145" s="4"/>
      <c r="C145" s="4"/>
      <c r="D145" s="4"/>
      <c r="E145" s="18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1"/>
      <c r="BD145" s="70"/>
      <c r="BE145" s="70"/>
      <c r="BF145" s="70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</row>
    <row r="146" spans="1:102" ht="12.75">
      <c r="A146" s="4"/>
      <c r="B146" s="4"/>
      <c r="C146" s="4"/>
      <c r="D146" s="4"/>
      <c r="E146" s="18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1"/>
      <c r="BD146" s="70"/>
      <c r="BE146" s="70"/>
      <c r="BF146" s="70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</row>
    <row r="147" spans="1:102" ht="12.75">
      <c r="A147" s="4"/>
      <c r="B147" s="4"/>
      <c r="C147" s="4"/>
      <c r="D147" s="4"/>
      <c r="E147" s="18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1"/>
      <c r="BD147" s="70"/>
      <c r="BE147" s="70"/>
      <c r="BF147" s="70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</row>
    <row r="148" spans="1:102" ht="12.75">
      <c r="A148" s="4"/>
      <c r="B148" s="4"/>
      <c r="C148" s="4"/>
      <c r="D148" s="4"/>
      <c r="E148" s="18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70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70"/>
      <c r="BB148" s="70"/>
      <c r="BC148" s="71"/>
      <c r="BD148" s="70"/>
      <c r="BE148" s="70"/>
      <c r="BF148" s="70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</row>
    <row r="149" spans="1:102" ht="12.75">
      <c r="A149" s="4"/>
      <c r="B149" s="4"/>
      <c r="C149" s="4"/>
      <c r="D149" s="4"/>
      <c r="E149" s="18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70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70"/>
      <c r="BB149" s="70"/>
      <c r="BC149" s="71"/>
      <c r="BD149" s="70"/>
      <c r="BE149" s="70"/>
      <c r="BF149" s="70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</row>
    <row r="150" spans="1:102" ht="12.75">
      <c r="A150" s="4"/>
      <c r="B150" s="4"/>
      <c r="C150" s="4"/>
      <c r="D150" s="4"/>
      <c r="E150" s="18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70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70"/>
      <c r="BB150" s="70"/>
      <c r="BC150" s="71"/>
      <c r="BD150" s="70"/>
      <c r="BE150" s="70"/>
      <c r="BF150" s="70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</row>
    <row r="151" spans="1:102" ht="12.75">
      <c r="A151" s="4"/>
      <c r="B151" s="4"/>
      <c r="C151" s="4"/>
      <c r="D151" s="4"/>
      <c r="E151" s="18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70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70"/>
      <c r="BB151" s="70"/>
      <c r="BC151" s="71"/>
      <c r="BD151" s="70"/>
      <c r="BE151" s="70"/>
      <c r="BF151" s="70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</row>
    <row r="152" spans="1:102" ht="12.75">
      <c r="A152" s="4"/>
      <c r="B152" s="4"/>
      <c r="C152" s="4"/>
      <c r="D152" s="4"/>
      <c r="E152" s="18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70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70"/>
      <c r="BB152" s="70"/>
      <c r="BC152" s="71"/>
      <c r="BD152" s="70"/>
      <c r="BE152" s="70"/>
      <c r="BF152" s="70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</row>
    <row r="153" spans="1:102" ht="12.75">
      <c r="A153" s="4"/>
      <c r="B153" s="4"/>
      <c r="C153" s="4"/>
      <c r="D153" s="4"/>
      <c r="E153" s="18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70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70"/>
      <c r="BB153" s="70"/>
      <c r="BC153" s="71"/>
      <c r="BD153" s="70"/>
      <c r="BE153" s="70"/>
      <c r="BF153" s="70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</row>
    <row r="154" spans="1:102" ht="12.75">
      <c r="A154" s="4"/>
      <c r="B154" s="4"/>
      <c r="C154" s="4"/>
      <c r="D154" s="4"/>
      <c r="E154" s="18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70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70"/>
      <c r="BB154" s="70"/>
      <c r="BC154" s="71"/>
      <c r="BD154" s="70"/>
      <c r="BE154" s="70"/>
      <c r="BF154" s="70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spans="1:102" ht="12.75">
      <c r="A155" s="4"/>
      <c r="B155" s="4"/>
      <c r="C155" s="4"/>
      <c r="D155" s="4"/>
      <c r="E155" s="18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70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70"/>
      <c r="BB155" s="70"/>
      <c r="BC155" s="71"/>
      <c r="BD155" s="70"/>
      <c r="BE155" s="70"/>
      <c r="BF155" s="70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</row>
    <row r="156" spans="1:102" ht="12.75">
      <c r="A156" s="4"/>
      <c r="B156" s="4"/>
      <c r="C156" s="4"/>
      <c r="D156" s="4"/>
      <c r="E156" s="18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70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70"/>
      <c r="BB156" s="70"/>
      <c r="BC156" s="71"/>
      <c r="BD156" s="70"/>
      <c r="BE156" s="70"/>
      <c r="BF156" s="70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</row>
    <row r="157" spans="1:102" ht="12.75">
      <c r="A157" s="4"/>
      <c r="B157" s="4"/>
      <c r="C157" s="4"/>
      <c r="D157" s="4"/>
      <c r="E157" s="18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70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70"/>
      <c r="BB157" s="70"/>
      <c r="BC157" s="71"/>
      <c r="BD157" s="70"/>
      <c r="BE157" s="70"/>
      <c r="BF157" s="70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</row>
    <row r="158" spans="1:102" ht="12.75">
      <c r="A158" s="4"/>
      <c r="B158" s="4"/>
      <c r="C158" s="4"/>
      <c r="D158" s="4"/>
      <c r="E158" s="18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70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70"/>
      <c r="BB158" s="70"/>
      <c r="BC158" s="71"/>
      <c r="BD158" s="70"/>
      <c r="BE158" s="70"/>
      <c r="BF158" s="70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</row>
  </sheetData>
  <sheetProtection password="C455" sheet="1" objects="1" scenarios="1" selectLockedCells="1" selectUnlockedCells="1"/>
  <mergeCells count="22">
    <mergeCell ref="B9:B11"/>
    <mergeCell ref="C9:C11"/>
    <mergeCell ref="D9:D11"/>
    <mergeCell ref="F9:Y10"/>
    <mergeCell ref="Z9:Z11"/>
    <mergeCell ref="P2:Q2"/>
    <mergeCell ref="V2:W2"/>
    <mergeCell ref="G4:X4"/>
    <mergeCell ref="N6:R6"/>
    <mergeCell ref="B8:AA8"/>
    <mergeCell ref="D2:F2"/>
    <mergeCell ref="G2:H2"/>
    <mergeCell ref="I2:J2"/>
    <mergeCell ref="K2:L2"/>
    <mergeCell ref="N2:O2"/>
    <mergeCell ref="E9:E11"/>
    <mergeCell ref="AB9:AB11"/>
    <mergeCell ref="AD9:AD11"/>
    <mergeCell ref="AF9:AF11"/>
    <mergeCell ref="AC9:AC11"/>
    <mergeCell ref="AE9:AE11"/>
    <mergeCell ref="AA9:AA11"/>
  </mergeCells>
  <conditionalFormatting sqref="AC12:AW14 AG11:AW11">
    <cfRule type="expression" priority="4" dxfId="0" stopIfTrue="1">
      <formula>AND(OR($C11&lt;&gt;"",$D11&lt;&gt;""),$A11=1,ISBLANK(AC11))</formula>
    </cfRule>
  </conditionalFormatting>
  <conditionalFormatting sqref="AB6:AF6">
    <cfRule type="cellIs" priority="5" dxfId="0" operator="equal" stopIfTrue="1">
      <formula>"НЕТ"</formula>
    </cfRule>
  </conditionalFormatting>
  <conditionalFormatting sqref="AA6">
    <cfRule type="cellIs" priority="1" dxfId="0" operator="equal" stopIfTrue="1">
      <formula>"НЕТ"</formula>
    </cfRule>
  </conditionalFormatting>
  <conditionalFormatting sqref="F16:Y55">
    <cfRule type="expression" priority="2" dxfId="0" stopIfTrue="1">
      <formula>AND(OR($C16&lt;&gt;"",$D16&lt;&gt;""),$A16=1,ISBLANK(F16))</formula>
    </cfRule>
  </conditionalFormatting>
  <dataValidations count="5">
    <dataValidation operator="equal" allowBlank="1" showErrorMessage="1" prompt="После внесения в таблицу данных для всех учащихся, принимавших участие в тестировании, выберите &quot;Да&quot;" sqref="AA6:AC6"/>
    <dataValidation allowBlank="1" showInputMessage="1" showErrorMessage="1" promptTitle="Номер варианта" prompt="Возможние варианты: 1 и 2" sqref="AG11:AW14 AC12:AF14"/>
    <dataValidation allowBlank="1" showErrorMessage="1" promptTitle="1. Балл за выполнение задания" prompt="Возможные значения: 0 и 1.&#10;Если ученик не дал ответа, введите N." sqref="F16:Y55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F6 AD6">
      <formula1>"ДА,НЕТ"</formula1>
    </dataValidation>
    <dataValidation operator="equal" allowBlank="1" showErrorMessage="1" prompt="После внесения в таблицу данных для всех учащихся, принимавших участие в тестировании, выберите &quot;Да&quot;" sqref="AE6"/>
  </dataValidations>
  <printOptions/>
  <pageMargins left="0.15748031496062992" right="0.1968503937007874" top="0.34375" bottom="0.15748031496062992" header="0.15748031496062992" footer="0.5118110236220472"/>
  <pageSetup fitToHeight="0" fitToWidth="0" horizontalDpi="600" verticalDpi="600" orientation="landscape" paperSize="9" scale="75" r:id="rId1"/>
  <headerFooter alignWithMargins="0">
    <oddHeader>&amp;CКГБУ "Региональный центр оценки качества образования"</oddHeader>
  </headerFooter>
  <ignoredErrors>
    <ignoredError sqref="F16:Y16 F17:Y5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</sheetPr>
  <dimension ref="A1:K29"/>
  <sheetViews>
    <sheetView view="pageLayout" workbookViewId="0" topLeftCell="A1">
      <selection activeCell="G2" sqref="G2:I2"/>
    </sheetView>
  </sheetViews>
  <sheetFormatPr defaultColWidth="58.625" defaultRowHeight="12.75"/>
  <cols>
    <col min="1" max="1" width="7.625" style="53" customWidth="1"/>
    <col min="2" max="2" width="22.625" style="53" customWidth="1"/>
    <col min="3" max="3" width="50.75390625" style="53" customWidth="1"/>
    <col min="4" max="4" width="6.25390625" style="53" customWidth="1"/>
    <col min="5" max="5" width="7.875" style="53" customWidth="1"/>
    <col min="6" max="6" width="6.625" style="53" customWidth="1"/>
    <col min="7" max="7" width="8.375" style="53" customWidth="1"/>
    <col min="8" max="8" width="6.625" style="53" customWidth="1"/>
    <col min="9" max="9" width="9.25390625" style="53" customWidth="1"/>
    <col min="10" max="10" width="7.00390625" style="63" customWidth="1"/>
    <col min="11" max="11" width="10.125" style="64" customWidth="1"/>
    <col min="12" max="254" width="9.125" style="53" customWidth="1"/>
    <col min="255" max="255" width="5.625" style="53" customWidth="1"/>
    <col min="256" max="16384" width="58.625" style="53" customWidth="1"/>
  </cols>
  <sheetData>
    <row r="1" spans="1:11" ht="15.75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9" ht="28.5" customHeight="1">
      <c r="A2" s="164" t="s">
        <v>104</v>
      </c>
      <c r="B2" s="273" t="str">
        <f>'СПИСОК КЛАССА'!D3</f>
        <v>МБОУ СОШ С УИОП №80</v>
      </c>
      <c r="C2" s="273"/>
      <c r="D2" s="273"/>
      <c r="E2" s="273"/>
      <c r="F2" s="273"/>
      <c r="G2" s="279" t="s">
        <v>105</v>
      </c>
      <c r="H2" s="279"/>
      <c r="I2" s="185" t="str">
        <f>'СПИСОК КЛАССА'!I1</f>
        <v>0405</v>
      </c>
    </row>
    <row r="3" spans="1:9" ht="15.75">
      <c r="A3" s="268" t="s">
        <v>106</v>
      </c>
      <c r="B3" s="268"/>
      <c r="C3" s="268"/>
      <c r="D3" s="268"/>
      <c r="E3" s="268"/>
      <c r="F3" s="268"/>
      <c r="G3" s="268"/>
      <c r="H3" s="268"/>
      <c r="I3" s="268"/>
    </row>
    <row r="4" spans="1:11" ht="50.25" customHeight="1">
      <c r="A4" s="278" t="s">
        <v>102</v>
      </c>
      <c r="B4" s="278" t="s">
        <v>107</v>
      </c>
      <c r="C4" s="278" t="s">
        <v>108</v>
      </c>
      <c r="D4" s="281" t="s">
        <v>97</v>
      </c>
      <c r="E4" s="281" t="s">
        <v>103</v>
      </c>
      <c r="F4" s="278" t="s">
        <v>98</v>
      </c>
      <c r="G4" s="278"/>
      <c r="H4" s="278" t="s">
        <v>99</v>
      </c>
      <c r="I4" s="278"/>
      <c r="J4" s="278" t="s">
        <v>109</v>
      </c>
      <c r="K4" s="278"/>
    </row>
    <row r="5" spans="1:11" ht="28.5" customHeight="1">
      <c r="A5" s="278"/>
      <c r="B5" s="278"/>
      <c r="C5" s="278"/>
      <c r="D5" s="281"/>
      <c r="E5" s="281"/>
      <c r="F5" s="158" t="s">
        <v>100</v>
      </c>
      <c r="G5" s="158" t="s">
        <v>101</v>
      </c>
      <c r="H5" s="158" t="s">
        <v>100</v>
      </c>
      <c r="I5" s="158" t="s">
        <v>101</v>
      </c>
      <c r="J5" s="158" t="s">
        <v>100</v>
      </c>
      <c r="K5" s="159" t="s">
        <v>101</v>
      </c>
    </row>
    <row r="6" spans="1:11" ht="25.5">
      <c r="A6" s="54">
        <v>1</v>
      </c>
      <c r="B6" s="55" t="s">
        <v>113</v>
      </c>
      <c r="C6" s="55" t="s">
        <v>131</v>
      </c>
      <c r="D6" s="54" t="s">
        <v>235</v>
      </c>
      <c r="E6" s="54" t="s">
        <v>236</v>
      </c>
      <c r="F6" s="54">
        <f>Вариант1!F13</f>
        <v>7</v>
      </c>
      <c r="G6" s="56">
        <f>F6/Вариант1!A$15</f>
        <v>1</v>
      </c>
      <c r="H6" s="54">
        <f>Вариант1!F14</f>
        <v>0</v>
      </c>
      <c r="I6" s="56">
        <f>H6/Вариант1!A$15</f>
        <v>0</v>
      </c>
      <c r="J6" s="91">
        <f>Вариант1!F15</f>
        <v>0</v>
      </c>
      <c r="K6" s="94">
        <f>J6/Вариант1!A$15</f>
        <v>0</v>
      </c>
    </row>
    <row r="7" spans="1:11" ht="25.5">
      <c r="A7" s="54">
        <v>2</v>
      </c>
      <c r="B7" s="55" t="s">
        <v>114</v>
      </c>
      <c r="C7" s="55" t="s">
        <v>132</v>
      </c>
      <c r="D7" s="54" t="s">
        <v>235</v>
      </c>
      <c r="E7" s="54" t="s">
        <v>236</v>
      </c>
      <c r="F7" s="54">
        <f>Вариант1!G13</f>
        <v>5</v>
      </c>
      <c r="G7" s="56">
        <f>F7/Вариант1!A$15</f>
        <v>0.7142857142857143</v>
      </c>
      <c r="H7" s="54">
        <f>Вариант1!G14</f>
        <v>2</v>
      </c>
      <c r="I7" s="56">
        <f>H7/Вариант1!A$15</f>
        <v>0.2857142857142857</v>
      </c>
      <c r="J7" s="91">
        <f>Вариант1!G15</f>
        <v>0</v>
      </c>
      <c r="K7" s="94">
        <f>J7/Вариант1!A$15</f>
        <v>0</v>
      </c>
    </row>
    <row r="8" spans="1:11" ht="25.5">
      <c r="A8" s="54">
        <v>3</v>
      </c>
      <c r="B8" s="55" t="s">
        <v>115</v>
      </c>
      <c r="C8" s="55" t="s">
        <v>133</v>
      </c>
      <c r="D8" s="54" t="s">
        <v>235</v>
      </c>
      <c r="E8" s="54" t="s">
        <v>236</v>
      </c>
      <c r="F8" s="54">
        <f>Вариант1!H13</f>
        <v>7</v>
      </c>
      <c r="G8" s="56">
        <f>F8/Вариант1!A$15</f>
        <v>1</v>
      </c>
      <c r="H8" s="54">
        <f>Вариант1!H14</f>
        <v>0</v>
      </c>
      <c r="I8" s="56">
        <f>H8/Вариант1!A$15</f>
        <v>0</v>
      </c>
      <c r="J8" s="91">
        <f>Вариант1!H15</f>
        <v>0</v>
      </c>
      <c r="K8" s="94">
        <f>J8/Вариант1!A$15</f>
        <v>0</v>
      </c>
    </row>
    <row r="9" spans="1:11" ht="25.5">
      <c r="A9" s="54">
        <v>4</v>
      </c>
      <c r="B9" s="55" t="s">
        <v>116</v>
      </c>
      <c r="C9" s="55" t="s">
        <v>134</v>
      </c>
      <c r="D9" s="54" t="s">
        <v>235</v>
      </c>
      <c r="E9" s="54" t="s">
        <v>236</v>
      </c>
      <c r="F9" s="54">
        <f>Вариант1!I13</f>
        <v>6</v>
      </c>
      <c r="G9" s="56">
        <f>F9/Вариант1!A$15</f>
        <v>0.8571428571428571</v>
      </c>
      <c r="H9" s="54">
        <f>Вариант1!I14</f>
        <v>1</v>
      </c>
      <c r="I9" s="56">
        <f>H9/Вариант1!A$15</f>
        <v>0.14285714285714285</v>
      </c>
      <c r="J9" s="91">
        <f>Вариант1!I15</f>
        <v>0</v>
      </c>
      <c r="K9" s="94">
        <f>J9/Вариант1!A$15</f>
        <v>0</v>
      </c>
    </row>
    <row r="10" spans="1:11" ht="25.5">
      <c r="A10" s="54">
        <v>5</v>
      </c>
      <c r="B10" s="55" t="s">
        <v>116</v>
      </c>
      <c r="C10" s="55" t="s">
        <v>135</v>
      </c>
      <c r="D10" s="54" t="s">
        <v>235</v>
      </c>
      <c r="E10" s="54" t="s">
        <v>236</v>
      </c>
      <c r="F10" s="54">
        <f>Вариант1!J13</f>
        <v>5</v>
      </c>
      <c r="G10" s="56">
        <f>F10/Вариант1!A$15</f>
        <v>0.7142857142857143</v>
      </c>
      <c r="H10" s="54">
        <f>Вариант1!J14</f>
        <v>2</v>
      </c>
      <c r="I10" s="56">
        <f>H10/Вариант1!A$15</f>
        <v>0.2857142857142857</v>
      </c>
      <c r="J10" s="91">
        <f>Вариант1!J15</f>
        <v>0</v>
      </c>
      <c r="K10" s="94">
        <f>J10/Вариант1!A$15</f>
        <v>0</v>
      </c>
    </row>
    <row r="11" spans="1:11" ht="25.5">
      <c r="A11" s="54">
        <v>6</v>
      </c>
      <c r="B11" s="55" t="s">
        <v>117</v>
      </c>
      <c r="C11" s="55" t="s">
        <v>136</v>
      </c>
      <c r="D11" s="54" t="s">
        <v>235</v>
      </c>
      <c r="E11" s="54" t="s">
        <v>236</v>
      </c>
      <c r="F11" s="54">
        <f>Вариант1!K13</f>
        <v>7</v>
      </c>
      <c r="G11" s="56">
        <f>F11/Вариант1!A$15</f>
        <v>1</v>
      </c>
      <c r="H11" s="54">
        <f>Вариант1!K14</f>
        <v>0</v>
      </c>
      <c r="I11" s="56">
        <f>H11/Вариант1!A$15</f>
        <v>0</v>
      </c>
      <c r="J11" s="91">
        <f>Вариант1!K15</f>
        <v>0</v>
      </c>
      <c r="K11" s="94">
        <f>J11/Вариант1!A$15</f>
        <v>0</v>
      </c>
    </row>
    <row r="12" spans="1:11" ht="25.5">
      <c r="A12" s="54">
        <v>7</v>
      </c>
      <c r="B12" s="55" t="s">
        <v>118</v>
      </c>
      <c r="C12" s="55" t="s">
        <v>137</v>
      </c>
      <c r="D12" s="54" t="s">
        <v>235</v>
      </c>
      <c r="E12" s="54" t="s">
        <v>236</v>
      </c>
      <c r="F12" s="54">
        <f>Вариант1!L13</f>
        <v>4</v>
      </c>
      <c r="G12" s="56">
        <f>F12/Вариант1!A$15</f>
        <v>0.5714285714285714</v>
      </c>
      <c r="H12" s="54">
        <f>Вариант1!L14</f>
        <v>3</v>
      </c>
      <c r="I12" s="56">
        <f>H12/Вариант1!A$15</f>
        <v>0.42857142857142855</v>
      </c>
      <c r="J12" s="91">
        <f>Вариант1!L15</f>
        <v>0</v>
      </c>
      <c r="K12" s="94">
        <f>J12/Вариант1!A$15</f>
        <v>0</v>
      </c>
    </row>
    <row r="13" spans="1:11" ht="25.5">
      <c r="A13" s="54">
        <v>8</v>
      </c>
      <c r="B13" s="55" t="s">
        <v>119</v>
      </c>
      <c r="C13" s="55" t="s">
        <v>138</v>
      </c>
      <c r="D13" s="54" t="s">
        <v>235</v>
      </c>
      <c r="E13" s="54" t="s">
        <v>236</v>
      </c>
      <c r="F13" s="54">
        <f>Вариант1!M13</f>
        <v>5</v>
      </c>
      <c r="G13" s="56">
        <f>F13/Вариант1!A$15</f>
        <v>0.7142857142857143</v>
      </c>
      <c r="H13" s="54">
        <f>Вариант1!M14</f>
        <v>2</v>
      </c>
      <c r="I13" s="56">
        <f>H13/Вариант1!A$15</f>
        <v>0.2857142857142857</v>
      </c>
      <c r="J13" s="91">
        <f>Вариант1!M15</f>
        <v>0</v>
      </c>
      <c r="K13" s="94">
        <f>J13/Вариант1!A$15</f>
        <v>0</v>
      </c>
    </row>
    <row r="14" spans="1:11" ht="38.25">
      <c r="A14" s="54">
        <v>9</v>
      </c>
      <c r="B14" s="55" t="s">
        <v>120</v>
      </c>
      <c r="C14" s="55" t="s">
        <v>140</v>
      </c>
      <c r="D14" s="54" t="s">
        <v>235</v>
      </c>
      <c r="E14" s="54" t="s">
        <v>236</v>
      </c>
      <c r="F14" s="54">
        <f>Вариант1!N13</f>
        <v>7</v>
      </c>
      <c r="G14" s="56">
        <f>F14/Вариант1!A$15</f>
        <v>1</v>
      </c>
      <c r="H14" s="54">
        <f>Вариант1!N14</f>
        <v>0</v>
      </c>
      <c r="I14" s="56">
        <f>H14/Вариант1!A$15</f>
        <v>0</v>
      </c>
      <c r="J14" s="91">
        <f>Вариант1!N15</f>
        <v>0</v>
      </c>
      <c r="K14" s="94">
        <f>J14/Вариант1!A$15</f>
        <v>0</v>
      </c>
    </row>
    <row r="15" spans="1:11" ht="25.5">
      <c r="A15" s="54">
        <v>10</v>
      </c>
      <c r="B15" s="55" t="s">
        <v>121</v>
      </c>
      <c r="C15" s="55" t="s">
        <v>139</v>
      </c>
      <c r="D15" s="54" t="s">
        <v>235</v>
      </c>
      <c r="E15" s="54" t="s">
        <v>236</v>
      </c>
      <c r="F15" s="54">
        <f>Вариант1!O13</f>
        <v>5</v>
      </c>
      <c r="G15" s="56">
        <f>F15/Вариант1!A$15</f>
        <v>0.7142857142857143</v>
      </c>
      <c r="H15" s="54">
        <f>Вариант1!O14</f>
        <v>2</v>
      </c>
      <c r="I15" s="56">
        <f>H15/Вариант1!A$15</f>
        <v>0.2857142857142857</v>
      </c>
      <c r="J15" s="91">
        <f>Вариант1!O15</f>
        <v>0</v>
      </c>
      <c r="K15" s="94">
        <f>J15/Вариант1!A$15</f>
        <v>0</v>
      </c>
    </row>
    <row r="16" spans="1:11" ht="38.25">
      <c r="A16" s="54">
        <v>11</v>
      </c>
      <c r="B16" s="55" t="s">
        <v>122</v>
      </c>
      <c r="C16" s="55" t="s">
        <v>141</v>
      </c>
      <c r="D16" s="54" t="s">
        <v>235</v>
      </c>
      <c r="E16" s="54" t="s">
        <v>236</v>
      </c>
      <c r="F16" s="54">
        <f>Вариант1!P13</f>
        <v>4</v>
      </c>
      <c r="G16" s="56">
        <f>F16/Вариант1!A$15</f>
        <v>0.5714285714285714</v>
      </c>
      <c r="H16" s="54">
        <f>Вариант1!P14</f>
        <v>3</v>
      </c>
      <c r="I16" s="56">
        <f>H16/Вариант1!A$15</f>
        <v>0.42857142857142855</v>
      </c>
      <c r="J16" s="91">
        <f>Вариант1!P15</f>
        <v>0</v>
      </c>
      <c r="K16" s="94">
        <f>J16/Вариант1!A$15</f>
        <v>0</v>
      </c>
    </row>
    <row r="17" spans="1:11" ht="38.25">
      <c r="A17" s="54">
        <v>12</v>
      </c>
      <c r="B17" s="55" t="s">
        <v>123</v>
      </c>
      <c r="C17" s="55" t="s">
        <v>142</v>
      </c>
      <c r="D17" s="54" t="s">
        <v>235</v>
      </c>
      <c r="E17" s="54" t="s">
        <v>236</v>
      </c>
      <c r="F17" s="54">
        <f>Вариант1!Q13</f>
        <v>6</v>
      </c>
      <c r="G17" s="56">
        <f>F17/Вариант1!A$15</f>
        <v>0.8571428571428571</v>
      </c>
      <c r="H17" s="54">
        <f>Вариант1!Q14</f>
        <v>1</v>
      </c>
      <c r="I17" s="56">
        <f>H17/Вариант1!A$15</f>
        <v>0.14285714285714285</v>
      </c>
      <c r="J17" s="91">
        <f>Вариант1!Q15</f>
        <v>0</v>
      </c>
      <c r="K17" s="94">
        <f>J17/Вариант1!A$15</f>
        <v>0</v>
      </c>
    </row>
    <row r="18" spans="1:11" ht="25.5">
      <c r="A18" s="54">
        <v>13</v>
      </c>
      <c r="B18" s="55" t="s">
        <v>124</v>
      </c>
      <c r="C18" s="55" t="s">
        <v>143</v>
      </c>
      <c r="D18" s="54" t="s">
        <v>235</v>
      </c>
      <c r="E18" s="54" t="s">
        <v>236</v>
      </c>
      <c r="F18" s="54">
        <f>Вариант1!R13</f>
        <v>5</v>
      </c>
      <c r="G18" s="56">
        <f>F18/Вариант1!A$15</f>
        <v>0.7142857142857143</v>
      </c>
      <c r="H18" s="54">
        <f>Вариант1!R14</f>
        <v>2</v>
      </c>
      <c r="I18" s="56">
        <f>H18/Вариант1!A$15</f>
        <v>0.2857142857142857</v>
      </c>
      <c r="J18" s="91">
        <f>Вариант1!R15</f>
        <v>0</v>
      </c>
      <c r="K18" s="94">
        <f>J18/Вариант1!A$15</f>
        <v>0</v>
      </c>
    </row>
    <row r="19" spans="1:11" ht="51">
      <c r="A19" s="54">
        <v>14</v>
      </c>
      <c r="B19" s="55" t="s">
        <v>125</v>
      </c>
      <c r="C19" s="55" t="s">
        <v>144</v>
      </c>
      <c r="D19" s="54" t="s">
        <v>235</v>
      </c>
      <c r="E19" s="54" t="s">
        <v>236</v>
      </c>
      <c r="F19" s="54">
        <f>Вариант1!S13</f>
        <v>7</v>
      </c>
      <c r="G19" s="56">
        <f>F19/Вариант1!A$15</f>
        <v>1</v>
      </c>
      <c r="H19" s="54">
        <f>Вариант1!S14</f>
        <v>0</v>
      </c>
      <c r="I19" s="56">
        <f>H19/Вариант1!A$15</f>
        <v>0</v>
      </c>
      <c r="J19" s="91">
        <f>Вариант1!S15</f>
        <v>0</v>
      </c>
      <c r="K19" s="94">
        <f>J19/Вариант1!A$15</f>
        <v>0</v>
      </c>
    </row>
    <row r="20" spans="1:11" ht="12.75">
      <c r="A20" s="266">
        <v>15</v>
      </c>
      <c r="B20" s="271" t="s">
        <v>126</v>
      </c>
      <c r="C20" s="271" t="s">
        <v>145</v>
      </c>
      <c r="D20" s="266" t="s">
        <v>237</v>
      </c>
      <c r="E20" s="54" t="s">
        <v>240</v>
      </c>
      <c r="F20" s="54">
        <f>Вариант1!T12</f>
        <v>5</v>
      </c>
      <c r="G20" s="56">
        <f>F20/Вариант1!A$15</f>
        <v>0.7142857142857143</v>
      </c>
      <c r="H20" s="266">
        <f>Вариант1!T14</f>
        <v>0</v>
      </c>
      <c r="I20" s="269">
        <f>H20/Вариант1!A$15</f>
        <v>0</v>
      </c>
      <c r="J20" s="274">
        <f>Вариант1!T15</f>
        <v>0</v>
      </c>
      <c r="K20" s="276">
        <f>J20/Вариант1!A$15</f>
        <v>0</v>
      </c>
    </row>
    <row r="21" spans="1:11" ht="12.75">
      <c r="A21" s="267"/>
      <c r="B21" s="272"/>
      <c r="C21" s="272"/>
      <c r="D21" s="267"/>
      <c r="E21" s="60" t="s">
        <v>236</v>
      </c>
      <c r="F21" s="54">
        <f>Вариант1!T13</f>
        <v>2</v>
      </c>
      <c r="G21" s="56">
        <f>F21/Вариант1!A$15</f>
        <v>0.2857142857142857</v>
      </c>
      <c r="H21" s="267"/>
      <c r="I21" s="270"/>
      <c r="J21" s="275"/>
      <c r="K21" s="277"/>
    </row>
    <row r="22" spans="1:11" ht="12.75">
      <c r="A22" s="266">
        <v>16</v>
      </c>
      <c r="B22" s="271" t="s">
        <v>127</v>
      </c>
      <c r="C22" s="271" t="s">
        <v>146</v>
      </c>
      <c r="D22" s="266" t="s">
        <v>237</v>
      </c>
      <c r="E22" s="60" t="s">
        <v>241</v>
      </c>
      <c r="F22" s="54">
        <f>Вариант1!U12</f>
        <v>4</v>
      </c>
      <c r="G22" s="56">
        <f>F22/Вариант1!A$15</f>
        <v>0.5714285714285714</v>
      </c>
      <c r="H22" s="266">
        <f>Вариант1!U14</f>
        <v>0</v>
      </c>
      <c r="I22" s="269">
        <f>H22/Вариант1!A$15</f>
        <v>0</v>
      </c>
      <c r="J22" s="274">
        <f>Вариант1!U15</f>
        <v>0</v>
      </c>
      <c r="K22" s="276">
        <f>J22/Вариант1!A$15</f>
        <v>0</v>
      </c>
    </row>
    <row r="23" spans="1:11" ht="12.75">
      <c r="A23" s="267"/>
      <c r="B23" s="272"/>
      <c r="C23" s="272"/>
      <c r="D23" s="267"/>
      <c r="E23" s="59" t="s">
        <v>239</v>
      </c>
      <c r="F23" s="54">
        <f>Вариант1!U13</f>
        <v>3</v>
      </c>
      <c r="G23" s="56">
        <f>F23/Вариант1!A$15</f>
        <v>0.42857142857142855</v>
      </c>
      <c r="H23" s="267"/>
      <c r="I23" s="270"/>
      <c r="J23" s="275"/>
      <c r="K23" s="277"/>
    </row>
    <row r="24" spans="1:11" ht="12.75" customHeight="1">
      <c r="A24" s="266">
        <v>17</v>
      </c>
      <c r="B24" s="271" t="s">
        <v>128</v>
      </c>
      <c r="C24" s="271" t="s">
        <v>147</v>
      </c>
      <c r="D24" s="266" t="s">
        <v>237</v>
      </c>
      <c r="E24" s="60" t="s">
        <v>238</v>
      </c>
      <c r="F24" s="54">
        <f>Вариант1!V12</f>
        <v>7</v>
      </c>
      <c r="G24" s="56">
        <f>F24/Вариант1!A$15</f>
        <v>1</v>
      </c>
      <c r="H24" s="266">
        <f>Вариант1!V14</f>
        <v>0</v>
      </c>
      <c r="I24" s="269">
        <f>H24/Вариант1!A$15</f>
        <v>0</v>
      </c>
      <c r="J24" s="274">
        <f>Вариант1!V15</f>
        <v>0</v>
      </c>
      <c r="K24" s="276">
        <f>J24/Вариант1!A$15</f>
        <v>0</v>
      </c>
    </row>
    <row r="25" spans="1:11" ht="12.75">
      <c r="A25" s="267"/>
      <c r="B25" s="272"/>
      <c r="C25" s="272"/>
      <c r="D25" s="267"/>
      <c r="E25" s="60" t="s">
        <v>239</v>
      </c>
      <c r="F25" s="54">
        <f>Вариант1!V13</f>
        <v>0</v>
      </c>
      <c r="G25" s="56">
        <f>F25/Вариант1!A$15</f>
        <v>0</v>
      </c>
      <c r="H25" s="267"/>
      <c r="I25" s="270"/>
      <c r="J25" s="275"/>
      <c r="K25" s="277"/>
    </row>
    <row r="26" spans="1:11" ht="21" customHeight="1">
      <c r="A26" s="266">
        <v>18</v>
      </c>
      <c r="B26" s="271" t="s">
        <v>125</v>
      </c>
      <c r="C26" s="271" t="s">
        <v>148</v>
      </c>
      <c r="D26" s="266" t="s">
        <v>237</v>
      </c>
      <c r="E26" s="60" t="s">
        <v>241</v>
      </c>
      <c r="F26" s="54">
        <f>Вариант1!W12</f>
        <v>0</v>
      </c>
      <c r="G26" s="56">
        <f>F26/Вариант1!A$15</f>
        <v>0</v>
      </c>
      <c r="H26" s="266">
        <f>Вариант1!W14</f>
        <v>0</v>
      </c>
      <c r="I26" s="269">
        <f>H26/Вариант1!A$15</f>
        <v>0</v>
      </c>
      <c r="J26" s="274">
        <f>Вариант1!W15</f>
        <v>0</v>
      </c>
      <c r="K26" s="276">
        <f>J26/Вариант1!A$15</f>
        <v>0</v>
      </c>
    </row>
    <row r="27" spans="1:11" ht="17.25" customHeight="1">
      <c r="A27" s="267"/>
      <c r="B27" s="272"/>
      <c r="C27" s="272"/>
      <c r="D27" s="267"/>
      <c r="E27" s="60" t="s">
        <v>239</v>
      </c>
      <c r="F27" s="54">
        <f>Вариант1!W13</f>
        <v>7</v>
      </c>
      <c r="G27" s="56">
        <f>F27/Вариант1!A$15</f>
        <v>1</v>
      </c>
      <c r="H27" s="267"/>
      <c r="I27" s="270"/>
      <c r="J27" s="275"/>
      <c r="K27" s="277"/>
    </row>
    <row r="28" spans="1:11" ht="25.5">
      <c r="A28" s="54">
        <v>19</v>
      </c>
      <c r="B28" s="55" t="s">
        <v>129</v>
      </c>
      <c r="C28" s="55" t="s">
        <v>149</v>
      </c>
      <c r="D28" s="54" t="s">
        <v>237</v>
      </c>
      <c r="E28" s="54" t="s">
        <v>236</v>
      </c>
      <c r="F28" s="54">
        <f>Вариант1!X13</f>
        <v>3</v>
      </c>
      <c r="G28" s="56">
        <f>F28/Вариант1!A$15</f>
        <v>0.42857142857142855</v>
      </c>
      <c r="H28" s="54">
        <f>Вариант1!X14</f>
        <v>4</v>
      </c>
      <c r="I28" s="56">
        <f>H28/Вариант1!A$15</f>
        <v>0.5714285714285714</v>
      </c>
      <c r="J28" s="91">
        <f>Вариант1!X15</f>
        <v>0</v>
      </c>
      <c r="K28" s="94">
        <f>J28/Вариант1!A$15</f>
        <v>0</v>
      </c>
    </row>
    <row r="29" spans="1:11" ht="20.25" customHeight="1">
      <c r="A29" s="54">
        <v>20</v>
      </c>
      <c r="B29" s="55" t="s">
        <v>130</v>
      </c>
      <c r="C29" s="55" t="s">
        <v>150</v>
      </c>
      <c r="D29" s="54" t="s">
        <v>237</v>
      </c>
      <c r="E29" s="54" t="s">
        <v>236</v>
      </c>
      <c r="F29" s="54">
        <f>Вариант1!Y13</f>
        <v>1</v>
      </c>
      <c r="G29" s="56">
        <f>F29/Вариант1!A$15</f>
        <v>0.14285714285714285</v>
      </c>
      <c r="H29" s="54">
        <f>Вариант1!Y14</f>
        <v>6</v>
      </c>
      <c r="I29" s="56">
        <f>H29/Вариант1!A$15</f>
        <v>0.8571428571428571</v>
      </c>
      <c r="J29" s="91">
        <f>Вариант1!Y15</f>
        <v>0</v>
      </c>
      <c r="K29" s="94">
        <f>J29/Вариант1!A$15</f>
        <v>0</v>
      </c>
    </row>
  </sheetData>
  <sheetProtection password="C455" sheet="1" objects="1" scenarios="1" selectLockedCells="1" selectUnlockedCells="1"/>
  <mergeCells count="44">
    <mergeCell ref="K26:K27"/>
    <mergeCell ref="K24:K25"/>
    <mergeCell ref="K22:K23"/>
    <mergeCell ref="J22:J23"/>
    <mergeCell ref="I22:I23"/>
    <mergeCell ref="I26:I27"/>
    <mergeCell ref="J26:J27"/>
    <mergeCell ref="I24:I25"/>
    <mergeCell ref="J24:J25"/>
    <mergeCell ref="H24:H25"/>
    <mergeCell ref="H4:I4"/>
    <mergeCell ref="A20:A21"/>
    <mergeCell ref="D22:D23"/>
    <mergeCell ref="C22:C23"/>
    <mergeCell ref="B22:B23"/>
    <mergeCell ref="A22:A23"/>
    <mergeCell ref="D4:D5"/>
    <mergeCell ref="E4:E5"/>
    <mergeCell ref="A4:A5"/>
    <mergeCell ref="A26:A27"/>
    <mergeCell ref="B26:B27"/>
    <mergeCell ref="C26:C27"/>
    <mergeCell ref="D26:D27"/>
    <mergeCell ref="A1:K1"/>
    <mergeCell ref="A24:A25"/>
    <mergeCell ref="B24:B25"/>
    <mergeCell ref="C24:C25"/>
    <mergeCell ref="D24:D25"/>
    <mergeCell ref="H26:H27"/>
    <mergeCell ref="B2:F2"/>
    <mergeCell ref="J20:J21"/>
    <mergeCell ref="K20:K21"/>
    <mergeCell ref="J4:K4"/>
    <mergeCell ref="G2:H2"/>
    <mergeCell ref="C4:C5"/>
    <mergeCell ref="F4:G4"/>
    <mergeCell ref="B4:B5"/>
    <mergeCell ref="H22:H23"/>
    <mergeCell ref="A3:I3"/>
    <mergeCell ref="H20:H21"/>
    <mergeCell ref="I20:I21"/>
    <mergeCell ref="D20:D21"/>
    <mergeCell ref="B20:B21"/>
    <mergeCell ref="C20:C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zauch_junior</cp:lastModifiedBy>
  <cp:lastPrinted>2013-04-23T08:06:17Z</cp:lastPrinted>
  <dcterms:created xsi:type="dcterms:W3CDTF">2007-09-13T11:07:26Z</dcterms:created>
  <dcterms:modified xsi:type="dcterms:W3CDTF">2015-12-17T23:42:03Z</dcterms:modified>
  <cp:category/>
  <cp:version/>
  <cp:contentType/>
  <cp:contentStatus/>
</cp:coreProperties>
</file>