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96" windowWidth="15480" windowHeight="11640" tabRatio="772" activeTab="0"/>
  </bookViews>
  <sheets>
    <sheet name="ШКОЛЫ АУ" sheetId="1" r:id="rId1"/>
    <sheet name="Лист1" sheetId="2" r:id="rId2"/>
  </sheets>
  <definedNames>
    <definedName name="_xlnm.Print_Titles" localSheetId="0">'ШКОЛЫ АУ'!$11:$14</definedName>
    <definedName name="_xlnm.Print_Area" localSheetId="0">'ШКОЛЫ АУ'!$A$1:$S$259</definedName>
  </definedNames>
  <calcPr fullCalcOnLoad="1"/>
</workbook>
</file>

<file path=xl/sharedStrings.xml><?xml version="1.0" encoding="utf-8"?>
<sst xmlns="http://schemas.openxmlformats.org/spreadsheetml/2006/main" count="2316" uniqueCount="247">
  <si>
    <t>№ п/п</t>
  </si>
  <si>
    <t>Наименование показателя</t>
  </si>
  <si>
    <t>ВСЕГО</t>
  </si>
  <si>
    <t>реализация основных общеобразовательных программ  (1608)</t>
  </si>
  <si>
    <t>реализация общедоступного и бесплатного дошкольного образования  (1625)</t>
  </si>
  <si>
    <t>обеспечение мер социальной поддержки  (1623)</t>
  </si>
  <si>
    <t>компенсация на питание школьников (1612)</t>
  </si>
  <si>
    <t>1.</t>
  </si>
  <si>
    <t xml:space="preserve">Субсидия на финансовое обеспечение муниципального задания </t>
  </si>
  <si>
    <t>1.1.</t>
  </si>
  <si>
    <t>Нормативные затраты на оказание муниципальных услуг</t>
  </si>
  <si>
    <t>1.2.</t>
  </si>
  <si>
    <t>Затраты на уплату налогов</t>
  </si>
  <si>
    <t>Затраты на присмотр и уход льготной категории детей</t>
  </si>
  <si>
    <t>2.</t>
  </si>
  <si>
    <t xml:space="preserve">Субсидия на иные цели </t>
  </si>
  <si>
    <t>2.1.</t>
  </si>
  <si>
    <t>2.2.</t>
  </si>
  <si>
    <t>2.3.</t>
  </si>
  <si>
    <t>2.4.</t>
  </si>
  <si>
    <t>2.5.</t>
  </si>
  <si>
    <t>1.1.1.</t>
  </si>
  <si>
    <t xml:space="preserve">Заработная плата </t>
  </si>
  <si>
    <t>1.1.2.</t>
  </si>
  <si>
    <t xml:space="preserve">Прочие выплаты </t>
  </si>
  <si>
    <t>1.1.3.</t>
  </si>
  <si>
    <t>Начисления на выплаты по оплате труда</t>
  </si>
  <si>
    <t>1.1.4.</t>
  </si>
  <si>
    <t>Услуги связи</t>
  </si>
  <si>
    <t>Транспортные услуги</t>
  </si>
  <si>
    <t>Коммунальные услуги :</t>
  </si>
  <si>
    <t xml:space="preserve">Тепло </t>
  </si>
  <si>
    <t xml:space="preserve">Свет </t>
  </si>
  <si>
    <t xml:space="preserve">Вода </t>
  </si>
  <si>
    <t>Арендная плата за пользование имущество</t>
  </si>
  <si>
    <t>Работы, услуги по содержанию имущества</t>
  </si>
  <si>
    <t>Прочие работы, услуги</t>
  </si>
  <si>
    <t>Другие расходы</t>
  </si>
  <si>
    <t>Увеличение стоимости основных средств :</t>
  </si>
  <si>
    <t xml:space="preserve">Увеличение стоимости материальных запасов </t>
  </si>
  <si>
    <t>Организация отдыха детей в каникулярное время</t>
  </si>
  <si>
    <t xml:space="preserve">Налог на имущество </t>
  </si>
  <si>
    <t xml:space="preserve">Налог на землю </t>
  </si>
  <si>
    <t xml:space="preserve">Прочие налоги </t>
  </si>
  <si>
    <t>п.1.2</t>
  </si>
  <si>
    <t>Капитальный ремонт учреждений</t>
  </si>
  <si>
    <t>Капитальный ремонт зданий</t>
  </si>
  <si>
    <t>Изготовление ПСД</t>
  </si>
  <si>
    <t>п.1.3.</t>
  </si>
  <si>
    <t>Совершенствование МТБ учреждений</t>
  </si>
  <si>
    <t>п.1.3.1.</t>
  </si>
  <si>
    <t>п.1.3.2.</t>
  </si>
  <si>
    <t>Приобретение строительных и прочих материалов</t>
  </si>
  <si>
    <t>п.1.3.3.</t>
  </si>
  <si>
    <t>Приобретение оборудования и мебели</t>
  </si>
  <si>
    <t>п.1.3.4.</t>
  </si>
  <si>
    <t>п.1.3.5.</t>
  </si>
  <si>
    <t>Расходы на приобретение зданий и помещений</t>
  </si>
  <si>
    <t>п.1.4.</t>
  </si>
  <si>
    <t xml:space="preserve">Обеспечение безопасности в учреждениях </t>
  </si>
  <si>
    <t>п.1.4.1.</t>
  </si>
  <si>
    <t>Проектирование, монтаж, модернизация локальных систем видеонаблюдения</t>
  </si>
  <si>
    <t>п.1.4.2.</t>
  </si>
  <si>
    <t>Замена систем видеонаблюдения</t>
  </si>
  <si>
    <t>п.1.4.3.</t>
  </si>
  <si>
    <t>Подключение систем видеонаблюдения к АПК «Безопасный город»</t>
  </si>
  <si>
    <t>п.1.4.4.</t>
  </si>
  <si>
    <t>п.1.4.5.</t>
  </si>
  <si>
    <t>Вывод сигнала о состоянии АПС на пульт 112</t>
  </si>
  <si>
    <t>п.1.4.6.</t>
  </si>
  <si>
    <t>п.1.4.7.</t>
  </si>
  <si>
    <t>п.1.4.8.</t>
  </si>
  <si>
    <t>Огнезащитная обработка деревянных конструкций</t>
  </si>
  <si>
    <t>п.1.4.9.</t>
  </si>
  <si>
    <t>Изготовление планов эвакуации</t>
  </si>
  <si>
    <t>п.1.4.10.</t>
  </si>
  <si>
    <t>Установка противопожарных дверей, люков</t>
  </si>
  <si>
    <t>п.1.4.11.</t>
  </si>
  <si>
    <t>Ремонт, модернизация внутреннего противопожарного водопровода</t>
  </si>
  <si>
    <t>п.1.4.12.</t>
  </si>
  <si>
    <t>Изготовление 3Д моделей зданий</t>
  </si>
  <si>
    <t>п.1.4.13.</t>
  </si>
  <si>
    <t>Независимая оценка пожарных рисков</t>
  </si>
  <si>
    <t>п.2.3.</t>
  </si>
  <si>
    <t>Обеспечение качества дополнительного образования детей</t>
  </si>
  <si>
    <t>п.4.</t>
  </si>
  <si>
    <t>Развитие единой информационно-коммуникационной среды</t>
  </si>
  <si>
    <t>п.3.1.1.1</t>
  </si>
  <si>
    <t>Оплата труда специалистов "социальных гостиных"</t>
  </si>
  <si>
    <t xml:space="preserve">Начисления на заработную плату </t>
  </si>
  <si>
    <t>п.3.1.1.2</t>
  </si>
  <si>
    <t>Приобретение мягкой и корпусной мебели, бытовой техники</t>
  </si>
  <si>
    <t>п.3.1.1.3</t>
  </si>
  <si>
    <t>Издание методических рекомендаций, сборников, флайеров</t>
  </si>
  <si>
    <t>п.5.</t>
  </si>
  <si>
    <t>3.</t>
  </si>
  <si>
    <t>4.</t>
  </si>
  <si>
    <t>5.</t>
  </si>
  <si>
    <t>5.1.</t>
  </si>
  <si>
    <t>5.2.</t>
  </si>
  <si>
    <t>5.3.</t>
  </si>
  <si>
    <t>5.4.</t>
  </si>
  <si>
    <t>5.5.</t>
  </si>
  <si>
    <t>Нормативные затраты на оказание муниципальной услуги</t>
  </si>
  <si>
    <t>п.2.2.</t>
  </si>
  <si>
    <t>Обеспечение качества общего образования, поддержка талантливых и одарённых детей</t>
  </si>
  <si>
    <t>Проведение текущего ремонта зданий</t>
  </si>
  <si>
    <t>"Энергосбережение и повышение энергетической эффективности в городе Хабаровске на 2016-2020 годы"</t>
  </si>
  <si>
    <t>"Доступная среда" на 2014-2020 годы"</t>
  </si>
  <si>
    <t>"Молодежь Хабаровска"</t>
  </si>
  <si>
    <t>краевой бюджет</t>
  </si>
  <si>
    <t>муниципальный бюджет</t>
  </si>
  <si>
    <t>КБК</t>
  </si>
  <si>
    <t>Объём финансового обеспечения, руб.</t>
  </si>
  <si>
    <t>субсидия на финансовое обеспечение выполнения муниципального задания</t>
  </si>
  <si>
    <t>Код строки</t>
  </si>
  <si>
    <t>субсидия на иные цели</t>
  </si>
  <si>
    <t>платные услуги</t>
  </si>
  <si>
    <t>аренда</t>
  </si>
  <si>
    <t>добровольные пожертвования</t>
  </si>
  <si>
    <t>Выплаты по расходам всего, в том числе:</t>
  </si>
  <si>
    <t>Остаток средств на начало года</t>
  </si>
  <si>
    <t>Поступления от доходов всего, в том числе:</t>
  </si>
  <si>
    <t>Х</t>
  </si>
  <si>
    <t>Доходы от оказания услуг, работ, в том числе</t>
  </si>
  <si>
    <t>2.1.1.</t>
  </si>
  <si>
    <t>2.1.2.</t>
  </si>
  <si>
    <t>Доходы от штрафов, пеней, иных сумм принудительного взыскания</t>
  </si>
  <si>
    <t>Иные субсидии, предоставленные из бюджета</t>
  </si>
  <si>
    <t>Прочие доходы</t>
  </si>
  <si>
    <t>6.</t>
  </si>
  <si>
    <t>Доходы от операций с активами</t>
  </si>
  <si>
    <t>Оплата труда и начисления на выплаты по оплате труда</t>
  </si>
  <si>
    <t>Социальные и иные выплаты населению, всего, из них:</t>
  </si>
  <si>
    <t>Уплата налогов, сборов и иных платежей</t>
  </si>
  <si>
    <t>Расходы на закупку товаров, работ, услуг, всего, из них: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</si>
  <si>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</si>
  <si>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</si>
  <si>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</si>
  <si>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</si>
  <si>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</si>
  <si>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</si>
  <si>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</si>
  <si>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</si>
  <si>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</si>
  <si>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</si>
  <si>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1.2.1</t>
  </si>
  <si>
    <t>1.2.2</t>
  </si>
  <si>
    <t>1.2.3</t>
  </si>
  <si>
    <t>3.1.</t>
  </si>
  <si>
    <t>3.2.</t>
  </si>
  <si>
    <t>3.3.</t>
  </si>
  <si>
    <t>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</si>
  <si>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</si>
  <si>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</si>
  <si>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</si>
  <si>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</si>
  <si>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</si>
  <si>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</si>
  <si>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</si>
  <si>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</si>
  <si>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Субсидия на финансовое обеспечение муниципального задания</t>
  </si>
  <si>
    <t>Внебюджетные средства</t>
  </si>
  <si>
    <t>Итого по иным целям</t>
  </si>
  <si>
    <t>Итого расходы  на выполнение муниципального задания и иные цели</t>
  </si>
  <si>
    <t>Выплаты персоналу всего, из них:</t>
  </si>
  <si>
    <t xml:space="preserve">"Обеспечение качества и доступности образования на  2014-2020 годы" </t>
  </si>
  <si>
    <t>"Улучшение экологического состояния города Хабаровска на 2014-2018 годы"</t>
  </si>
  <si>
    <t>7.</t>
  </si>
  <si>
    <t>п.4.1.</t>
  </si>
  <si>
    <t>Материально-техническое обеспечение образовательных учреждений</t>
  </si>
  <si>
    <t>п.4.2.</t>
  </si>
  <si>
    <t>Обеспечение легитимности и информационной безопасности</t>
  </si>
  <si>
    <t>п.4.3.</t>
  </si>
  <si>
    <t>Создание единого открытого информационного образовательного пространства</t>
  </si>
  <si>
    <t>п.4.5.</t>
  </si>
  <si>
    <t>Инновационная деятельность</t>
  </si>
  <si>
    <t xml:space="preserve">"Доступная среда" на 2014-2020 годы" </t>
  </si>
  <si>
    <t>Оснащение зданий приборами учета используемых энергетических ресурсов…</t>
  </si>
  <si>
    <t xml:space="preserve">Коммунальные услуги </t>
  </si>
  <si>
    <t>поступления от оказания услуг на платной основе и от иной приносящий доход деятельности</t>
  </si>
  <si>
    <t>Остаток средств на конец года</t>
  </si>
  <si>
    <t>Выплаты за счёт внебюджетных источников</t>
  </si>
  <si>
    <t>Безвозмездные поступления от международных организаций</t>
  </si>
  <si>
    <t>Ремонт наружных инженерных сетей и технол-ое присоединение мощностей</t>
  </si>
  <si>
    <t>Проектирование, монтаж, модернизация АПС</t>
  </si>
  <si>
    <t>Проектирование, монтаж охранной сигнализации</t>
  </si>
  <si>
    <t>Испытание пожарных кранов, огнезащитной обработки…</t>
  </si>
  <si>
    <t>Мероприятия по экологическому просвещению и повышению уровня экологической культуры</t>
  </si>
  <si>
    <t>п.2.1.1..</t>
  </si>
  <si>
    <t>п.6.3.</t>
  </si>
  <si>
    <t xml:space="preserve">Исполнение Закона Хабаровского края от 14.11.2007 № 153 </t>
  </si>
  <si>
    <t>родительская плата</t>
  </si>
  <si>
    <t>п.2.1...</t>
  </si>
  <si>
    <t>Доходы от собственности (аренда)</t>
  </si>
  <si>
    <t>п.1.2.3.</t>
  </si>
  <si>
    <t>п.9.1.</t>
  </si>
  <si>
    <t>1.1.4.11</t>
  </si>
  <si>
    <t>3.4.9.</t>
  </si>
  <si>
    <t>ВСЕГО ВЫПЛАТЫ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</si>
  <si>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</si>
  <si>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</si>
  <si>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</si>
  <si>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</si>
  <si>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</si>
  <si>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</si>
  <si>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</si>
  <si>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</si>
  <si>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</si>
  <si>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КОСГу</t>
  </si>
  <si>
    <t>Увеличение стоимости основных средств:</t>
  </si>
  <si>
    <t>Коммунальные услуги:</t>
  </si>
  <si>
    <t>Дошкольное образование</t>
  </si>
  <si>
    <t>Обеспечение организации предоставления общедоступного бесплатного дошкольного образования</t>
  </si>
  <si>
    <t>п.2.3.1.</t>
  </si>
  <si>
    <t xml:space="preserve">Обеспечение организации предоставления дополнительного образования </t>
  </si>
  <si>
    <t>п.2.2.4.</t>
  </si>
  <si>
    <t>п.2.3.2.</t>
  </si>
  <si>
    <t>Проведение городских конкурсов, слётов, смотров, выставок…..</t>
  </si>
  <si>
    <t>п.2.3.8.</t>
  </si>
  <si>
    <t>Организация деятельности трудовых отрядов старшеклассников</t>
  </si>
  <si>
    <t>п.2.2.2.</t>
  </si>
  <si>
    <t>Организационное, научное  и методическое обеспечение развития муниципальной системы образования</t>
  </si>
  <si>
    <t>п.2.2.1.</t>
  </si>
  <si>
    <t>п.2.2.9.</t>
  </si>
  <si>
    <t>Обеспечение участия в краевых, региональных, всероссийских смотрах, конкурсах, фестивалях, олимпиадах, мероприятиях</t>
  </si>
  <si>
    <t>прочие</t>
  </si>
  <si>
    <t>п.1.6.</t>
  </si>
  <si>
    <t>иные межбюджетные трансферты (1610)</t>
  </si>
  <si>
    <t>п.2.3.3.</t>
  </si>
  <si>
    <t>Награждение муниципальных образовательных учреждений-победителей конкурса по развитию инновационных форм организации каникулярного отдыха</t>
  </si>
  <si>
    <t>п.2.3.4.</t>
  </si>
  <si>
    <t>п.2.3.5.</t>
  </si>
  <si>
    <t>Развитие международного сотрудничества с городами-побратимами</t>
  </si>
  <si>
    <t>п.2.3.6.</t>
  </si>
  <si>
    <t>п.2.3.7.</t>
  </si>
  <si>
    <t>Обеспечение участия в культурно-образовательном проекте "Здравствуй музей"</t>
  </si>
  <si>
    <t>Приём делегации школьник из Китая</t>
  </si>
  <si>
    <t xml:space="preserve">Создание универсальной безбарьерной среды для инклюзивного образования детей в базовых общеобразовательных учреждениях </t>
  </si>
  <si>
    <t>Обеспечение организации предоставления общедоступного  и бесплатного начального общего, основного общего, среднего общего образования</t>
  </si>
  <si>
    <t>Проведение городских, направленных на развитие способностей и поддержку одарённых детей и молодёжи….</t>
  </si>
  <si>
    <t>ллж</t>
  </si>
  <si>
    <t>Муниципальное автономное общеобразовательное учреждение                                                                                                                                                                                 СШ с УИОП  № 80</t>
  </si>
  <si>
    <t>Уточненные</t>
  </si>
  <si>
    <t>Гл. бухгалтер                                   И.В. Щиголева</t>
  </si>
  <si>
    <t xml:space="preserve">Дтректор                                           Е.М. Булгакова </t>
  </si>
  <si>
    <r>
      <t>Показатели по поступлениям и выплатам плана финансово-хозяйственной деятельности на 2017 год</t>
    </r>
    <r>
      <rPr>
        <b/>
        <sz val="14"/>
        <color indexed="8"/>
        <rFont val="Times New Roman"/>
        <family val="1"/>
      </rPr>
      <t>/УТОЧНЕННЫЕ</t>
    </r>
    <r>
      <rPr>
        <b/>
        <sz val="32"/>
        <color indexed="8"/>
        <rFont val="Times New Roman"/>
        <family val="1"/>
      </rPr>
      <t>/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</si>
</sst>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indexed="8"/>
      <name val="Calibri"/>
      <family val="2"/>
    </font>
    <font>
      <sz val="14"/>
      <color indexed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26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0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30"/>
      <color indexed="8"/>
      <name val="Times New Roman"/>
      <family val="1"/>
    </font>
    <font>
      <b/>
      <i/>
      <u val="single"/>
      <sz val="24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9" fillId="24" borderId="0" xfId="0" applyFont="1" applyFill="1" applyAlignment="1">
      <alignment/>
    </xf>
    <xf numFmtId="0" fontId="4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center"/>
    </xf>
    <xf numFmtId="0" fontId="15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4" fontId="14" fillId="24" borderId="0" xfId="0" applyNumberFormat="1" applyFont="1" applyFill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" fontId="8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39" fillId="0" borderId="0" xfId="0" applyFont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17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wrapText="1"/>
    </xf>
    <xf numFmtId="4" fontId="42" fillId="24" borderId="10" xfId="0" applyNumberFormat="1" applyFont="1" applyFill="1" applyBorder="1" applyAlignment="1">
      <alignment horizont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center" wrapText="1"/>
    </xf>
    <xf numFmtId="4" fontId="39" fillId="24" borderId="0" xfId="0" applyNumberFormat="1" applyFont="1" applyFill="1" applyAlignment="1">
      <alignment/>
    </xf>
    <xf numFmtId="4" fontId="42" fillId="5" borderId="10" xfId="0" applyNumberFormat="1" applyFont="1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vertical="center" wrapText="1"/>
    </xf>
    <xf numFmtId="4" fontId="17" fillId="5" borderId="10" xfId="0" applyNumberFormat="1" applyFont="1" applyFill="1" applyBorder="1" applyAlignment="1">
      <alignment horizontal="center" wrapText="1"/>
    </xf>
    <xf numFmtId="0" fontId="8" fillId="5" borderId="0" xfId="0" applyFont="1" applyFill="1" applyAlignment="1">
      <alignment/>
    </xf>
    <xf numFmtId="49" fontId="11" fillId="5" borderId="1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/>
    </xf>
    <xf numFmtId="49" fontId="18" fillId="5" borderId="10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/>
    </xf>
    <xf numFmtId="49" fontId="3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/>
    </xf>
    <xf numFmtId="49" fontId="42" fillId="5" borderId="10" xfId="0" applyNumberFormat="1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1" fillId="5" borderId="0" xfId="0" applyFont="1" applyFill="1" applyAlignment="1">
      <alignment/>
    </xf>
    <xf numFmtId="4" fontId="41" fillId="5" borderId="0" xfId="0" applyNumberFormat="1" applyFont="1" applyFill="1" applyAlignment="1">
      <alignment/>
    </xf>
    <xf numFmtId="4" fontId="43" fillId="24" borderId="10" xfId="0" applyNumberFormat="1" applyFont="1" applyFill="1" applyBorder="1" applyAlignment="1">
      <alignment horizontal="center" wrapText="1"/>
    </xf>
    <xf numFmtId="4" fontId="21" fillId="24" borderId="10" xfId="0" applyNumberFormat="1" applyFont="1" applyFill="1" applyBorder="1" applyAlignment="1">
      <alignment horizontal="center"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/>
    </xf>
    <xf numFmtId="4" fontId="0" fillId="24" borderId="0" xfId="0" applyNumberFormat="1" applyFill="1" applyAlignment="1">
      <alignment/>
    </xf>
    <xf numFmtId="4" fontId="9" fillId="5" borderId="0" xfId="0" applyNumberFormat="1" applyFont="1" applyFill="1" applyAlignment="1">
      <alignment/>
    </xf>
    <xf numFmtId="4" fontId="16" fillId="5" borderId="0" xfId="0" applyNumberFormat="1" applyFont="1" applyFill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12" fillId="11" borderId="10" xfId="0" applyNumberFormat="1" applyFont="1" applyFill="1" applyBorder="1" applyAlignment="1">
      <alignment horizontal="center" vertical="center" wrapText="1"/>
    </xf>
    <xf numFmtId="0" fontId="8" fillId="11" borderId="0" xfId="0" applyFont="1" applyFill="1" applyAlignment="1">
      <alignment/>
    </xf>
    <xf numFmtId="0" fontId="11" fillId="5" borderId="10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left" vertical="center" wrapText="1"/>
    </xf>
    <xf numFmtId="49" fontId="17" fillId="11" borderId="10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49" fontId="7" fillId="11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22" fillId="24" borderId="0" xfId="0" applyFont="1" applyFill="1" applyAlignment="1">
      <alignment horizontal="left" vertical="center" wrapText="1"/>
    </xf>
    <xf numFmtId="0" fontId="47" fillId="24" borderId="0" xfId="0" applyFont="1" applyFill="1" applyBorder="1" applyAlignment="1">
      <alignment horizontal="center" vertical="top" wrapText="1"/>
    </xf>
    <xf numFmtId="0" fontId="48" fillId="24" borderId="0" xfId="0" applyFont="1" applyFill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left" vertical="center" wrapText="1"/>
    </xf>
    <xf numFmtId="0" fontId="45" fillId="24" borderId="0" xfId="0" applyFont="1" applyFill="1" applyBorder="1" applyAlignment="1">
      <alignment horizontal="center" vertical="top" wrapText="1"/>
    </xf>
    <xf numFmtId="0" fontId="46" fillId="24" borderId="0" xfId="0" applyFont="1" applyFill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52" fillId="24" borderId="0" xfId="0" applyFont="1" applyFill="1" applyBorder="1" applyAlignment="1">
      <alignment horizontal="center" vertical="top" wrapText="1"/>
    </xf>
    <xf numFmtId="0" fontId="42" fillId="5" borderId="12" xfId="0" applyFont="1" applyFill="1" applyBorder="1" applyAlignment="1">
      <alignment horizontal="left" vertical="center" wrapText="1"/>
    </xf>
    <xf numFmtId="0" fontId="42" fillId="5" borderId="13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P260"/>
  <sheetViews>
    <sheetView tabSelected="1" view="pageBreakPreview" zoomScale="69" zoomScaleNormal="60" zoomScaleSheetLayoutView="69" workbookViewId="0" topLeftCell="A4">
      <selection activeCell="F32" sqref="F32"/>
    </sheetView>
  </sheetViews>
  <sheetFormatPr defaultColWidth="9.140625" defaultRowHeight="15"/>
  <cols>
    <col min="1" max="1" width="7.28125" style="22" customWidth="1"/>
    <col min="2" max="2" width="67.140625" style="22" customWidth="1"/>
    <col min="3" max="3" width="9.57421875" style="62" customWidth="1"/>
    <col min="4" max="4" width="7.8515625" style="62" customWidth="1"/>
    <col min="5" max="5" width="10.8515625" style="63" customWidth="1"/>
    <col min="6" max="6" width="19.8515625" style="22" customWidth="1"/>
    <col min="7" max="7" width="18.421875" style="22" customWidth="1"/>
    <col min="8" max="8" width="18.140625" style="22" customWidth="1"/>
    <col min="9" max="9" width="11.8515625" style="22" customWidth="1"/>
    <col min="10" max="10" width="12.140625" style="22" customWidth="1"/>
    <col min="11" max="11" width="14.57421875" style="22" customWidth="1"/>
    <col min="12" max="12" width="16.57421875" style="22" customWidth="1"/>
    <col min="13" max="13" width="14.7109375" style="22" customWidth="1"/>
    <col min="14" max="14" width="13.28125" style="22" customWidth="1"/>
    <col min="15" max="15" width="17.57421875" style="22" customWidth="1"/>
    <col min="16" max="16" width="14.7109375" style="22" customWidth="1"/>
    <col min="17" max="17" width="9.7109375" style="22" customWidth="1"/>
    <col min="18" max="18" width="9.00390625" style="22" customWidth="1"/>
    <col min="19" max="19" width="15.8515625" style="22" customWidth="1"/>
    <col min="20" max="20" width="22.8515625" style="22" customWidth="1"/>
    <col min="21" max="16384" width="9.140625" style="22" customWidth="1"/>
  </cols>
  <sheetData>
    <row r="1" spans="10:20" ht="30">
      <c r="J1" s="23"/>
      <c r="M1" s="113"/>
      <c r="N1" s="113"/>
      <c r="O1" s="113"/>
      <c r="P1" s="113"/>
      <c r="Q1" s="113"/>
      <c r="R1" s="113"/>
      <c r="S1" s="113"/>
      <c r="T1" s="113"/>
    </row>
    <row r="2" spans="10:20" ht="30">
      <c r="J2" s="23"/>
      <c r="M2" s="113"/>
      <c r="N2" s="113"/>
      <c r="O2" s="113"/>
      <c r="P2" s="113"/>
      <c r="Q2" s="113"/>
      <c r="R2" s="113"/>
      <c r="S2" s="113"/>
      <c r="T2" s="113"/>
    </row>
    <row r="3" spans="10:20" ht="30">
      <c r="J3" s="23"/>
      <c r="M3" s="113"/>
      <c r="N3" s="113"/>
      <c r="O3" s="113"/>
      <c r="P3" s="113"/>
      <c r="Q3" s="113"/>
      <c r="R3" s="113"/>
      <c r="S3" s="113"/>
      <c r="T3" s="113"/>
    </row>
    <row r="4" spans="10:20" ht="32.25">
      <c r="J4" s="23"/>
      <c r="M4" s="2"/>
      <c r="N4" s="2"/>
      <c r="O4" s="2"/>
      <c r="P4" s="2"/>
      <c r="Q4" s="2"/>
      <c r="R4" s="2"/>
      <c r="S4" s="2"/>
      <c r="T4" s="1"/>
    </row>
    <row r="5" spans="1:5" s="1" customFormat="1" ht="18">
      <c r="A5" s="3"/>
      <c r="B5" s="4"/>
      <c r="C5" s="5"/>
      <c r="D5" s="5"/>
      <c r="E5" s="5"/>
    </row>
    <row r="6" spans="1:5" s="1" customFormat="1" ht="18">
      <c r="A6" s="3"/>
      <c r="B6" s="4"/>
      <c r="C6" s="5"/>
      <c r="D6" s="5"/>
      <c r="E6" s="5"/>
    </row>
    <row r="7" spans="1:32" s="1" customFormat="1" ht="58.5" customHeight="1">
      <c r="A7" s="114" t="s">
        <v>246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</row>
    <row r="8" spans="1:32" s="1" customFormat="1" ht="82.5" customHeight="1">
      <c r="A8" s="120" t="s">
        <v>242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19" s="1" customFormat="1" ht="20.25">
      <c r="A9" s="123" t="s">
        <v>243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s="1" customFormat="1" ht="11.25" customHeight="1">
      <c r="A10" s="3"/>
      <c r="B10" s="4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7" customFormat="1" ht="23.25" customHeight="1">
      <c r="A11" s="122" t="s">
        <v>0</v>
      </c>
      <c r="B11" s="116" t="s">
        <v>1</v>
      </c>
      <c r="C11" s="117" t="s">
        <v>115</v>
      </c>
      <c r="D11" s="117" t="s">
        <v>112</v>
      </c>
      <c r="E11" s="117" t="s">
        <v>209</v>
      </c>
      <c r="F11" s="118" t="s">
        <v>2</v>
      </c>
      <c r="G11" s="98" t="s">
        <v>113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19" s="7" customFormat="1" ht="43.5" customHeight="1">
      <c r="A12" s="122"/>
      <c r="B12" s="116"/>
      <c r="C12" s="117"/>
      <c r="D12" s="117"/>
      <c r="E12" s="117"/>
      <c r="F12" s="118"/>
      <c r="G12" s="98" t="s">
        <v>114</v>
      </c>
      <c r="H12" s="98"/>
      <c r="I12" s="98"/>
      <c r="J12" s="98"/>
      <c r="K12" s="98"/>
      <c r="L12" s="98" t="s">
        <v>116</v>
      </c>
      <c r="M12" s="98"/>
      <c r="N12" s="98"/>
      <c r="O12" s="127" t="s">
        <v>180</v>
      </c>
      <c r="P12" s="127"/>
      <c r="Q12" s="127"/>
      <c r="R12" s="127"/>
      <c r="S12" s="127"/>
    </row>
    <row r="13" spans="1:19" s="8" customFormat="1" ht="15">
      <c r="A13" s="122"/>
      <c r="B13" s="116"/>
      <c r="C13" s="117"/>
      <c r="D13" s="117"/>
      <c r="E13" s="117"/>
      <c r="F13" s="118"/>
      <c r="G13" s="127" t="s">
        <v>111</v>
      </c>
      <c r="H13" s="122" t="s">
        <v>110</v>
      </c>
      <c r="I13" s="122"/>
      <c r="J13" s="122"/>
      <c r="K13" s="122"/>
      <c r="L13" s="127" t="s">
        <v>111</v>
      </c>
      <c r="M13" s="122" t="s">
        <v>110</v>
      </c>
      <c r="N13" s="122"/>
      <c r="O13" s="122" t="s">
        <v>117</v>
      </c>
      <c r="P13" s="122" t="s">
        <v>118</v>
      </c>
      <c r="Q13" s="122" t="s">
        <v>192</v>
      </c>
      <c r="R13" s="122" t="s">
        <v>226</v>
      </c>
      <c r="S13" s="122" t="s">
        <v>119</v>
      </c>
    </row>
    <row r="14" spans="1:19" s="8" customFormat="1" ht="126" customHeight="1">
      <c r="A14" s="122"/>
      <c r="B14" s="116"/>
      <c r="C14" s="117"/>
      <c r="D14" s="117"/>
      <c r="E14" s="117"/>
      <c r="F14" s="118"/>
      <c r="G14" s="127"/>
      <c r="H14" s="77" t="s">
        <v>3</v>
      </c>
      <c r="I14" s="77" t="s">
        <v>4</v>
      </c>
      <c r="J14" s="77" t="s">
        <v>5</v>
      </c>
      <c r="K14" s="89" t="s">
        <v>6</v>
      </c>
      <c r="L14" s="127"/>
      <c r="M14" s="89" t="s">
        <v>5</v>
      </c>
      <c r="N14" s="89" t="s">
        <v>228</v>
      </c>
      <c r="O14" s="122"/>
      <c r="P14" s="122"/>
      <c r="Q14" s="122"/>
      <c r="R14" s="122"/>
      <c r="S14" s="122"/>
    </row>
    <row r="15" spans="1:19" s="46" customFormat="1" ht="20.25" customHeight="1">
      <c r="A15" s="119" t="s">
        <v>122</v>
      </c>
      <c r="B15" s="119"/>
      <c r="C15" s="44">
        <v>100</v>
      </c>
      <c r="D15" s="44"/>
      <c r="E15" s="44"/>
      <c r="F15" s="43">
        <f>SUM(G15:S15)</f>
        <v>71592058.944</v>
      </c>
      <c r="G15" s="45">
        <f>SUM(G17)</f>
        <v>7585676.404</v>
      </c>
      <c r="H15" s="45">
        <f>SUM(H17)</f>
        <v>52280779.57</v>
      </c>
      <c r="I15" s="45">
        <f>SUM(I17)</f>
        <v>0</v>
      </c>
      <c r="J15" s="45">
        <f>SUM(J17)</f>
        <v>0</v>
      </c>
      <c r="K15" s="45">
        <f>SUM(K17)</f>
        <v>328600</v>
      </c>
      <c r="L15" s="45">
        <f>SUM(L24)</f>
        <v>2380916</v>
      </c>
      <c r="M15" s="45">
        <f>SUM(M24)</f>
        <v>141987</v>
      </c>
      <c r="N15" s="45">
        <f>SUM(N24)</f>
        <v>74641.77</v>
      </c>
      <c r="O15" s="45">
        <f>SUM(O17)</f>
        <v>8472335.42</v>
      </c>
      <c r="P15" s="45">
        <f>SUM(P16)</f>
        <v>0</v>
      </c>
      <c r="Q15" s="45">
        <f>SUM(Q17)</f>
        <v>0</v>
      </c>
      <c r="R15" s="45">
        <f>SUM(R30)</f>
        <v>0</v>
      </c>
      <c r="S15" s="45">
        <f>SUM(S30)</f>
        <v>327122.78</v>
      </c>
    </row>
    <row r="16" spans="1:19" s="26" customFormat="1" ht="18">
      <c r="A16" s="24" t="s">
        <v>7</v>
      </c>
      <c r="B16" s="25" t="s">
        <v>194</v>
      </c>
      <c r="C16" s="24">
        <v>110</v>
      </c>
      <c r="D16" s="24">
        <v>120</v>
      </c>
      <c r="E16" s="24"/>
      <c r="F16" s="37">
        <f>SUM(G16:S16)</f>
        <v>0</v>
      </c>
      <c r="G16" s="40" t="s">
        <v>123</v>
      </c>
      <c r="H16" s="87" t="s">
        <v>123</v>
      </c>
      <c r="I16" s="40" t="s">
        <v>123</v>
      </c>
      <c r="J16" s="40" t="s">
        <v>123</v>
      </c>
      <c r="K16" s="87" t="s">
        <v>123</v>
      </c>
      <c r="L16" s="40" t="s">
        <v>123</v>
      </c>
      <c r="M16" s="87" t="s">
        <v>123</v>
      </c>
      <c r="N16" s="87" t="s">
        <v>123</v>
      </c>
      <c r="O16" s="40" t="s">
        <v>123</v>
      </c>
      <c r="P16" s="40"/>
      <c r="Q16" s="40" t="s">
        <v>123</v>
      </c>
      <c r="R16" s="40" t="s">
        <v>123</v>
      </c>
      <c r="S16" s="40" t="s">
        <v>123</v>
      </c>
    </row>
    <row r="17" spans="1:19" s="26" customFormat="1" ht="20.25" customHeight="1">
      <c r="A17" s="24" t="s">
        <v>14</v>
      </c>
      <c r="B17" s="25" t="s">
        <v>124</v>
      </c>
      <c r="C17" s="24">
        <v>120</v>
      </c>
      <c r="D17" s="24">
        <v>130</v>
      </c>
      <c r="E17" s="24"/>
      <c r="F17" s="37">
        <f>SUM(G17:S17)</f>
        <v>68667391.394</v>
      </c>
      <c r="G17" s="40">
        <v>7585676.404</v>
      </c>
      <c r="H17" s="87">
        <f>SUM(H18)</f>
        <v>52280779.57</v>
      </c>
      <c r="I17" s="40">
        <f>SUM(I18)</f>
        <v>0</v>
      </c>
      <c r="J17" s="40">
        <f>SUM(J18)</f>
        <v>0</v>
      </c>
      <c r="K17" s="87">
        <f>SUM(K18)</f>
        <v>328600</v>
      </c>
      <c r="L17" s="40" t="s">
        <v>123</v>
      </c>
      <c r="M17" s="87" t="s">
        <v>123</v>
      </c>
      <c r="N17" s="87" t="s">
        <v>123</v>
      </c>
      <c r="O17" s="40">
        <v>8472335.42</v>
      </c>
      <c r="P17" s="40" t="s">
        <v>123</v>
      </c>
      <c r="Q17" s="40">
        <f>SUM(Q21)</f>
        <v>0</v>
      </c>
      <c r="R17" s="40" t="s">
        <v>123</v>
      </c>
      <c r="S17" s="40" t="s">
        <v>123</v>
      </c>
    </row>
    <row r="18" spans="1:20" s="10" customFormat="1" ht="36">
      <c r="A18" s="24" t="s">
        <v>16</v>
      </c>
      <c r="B18" s="25" t="s">
        <v>8</v>
      </c>
      <c r="C18" s="24"/>
      <c r="D18" s="24"/>
      <c r="E18" s="24"/>
      <c r="F18" s="37">
        <f aca="true" t="shared" si="0" ref="F18:F30">SUM(G18:S18)</f>
        <v>60195956.01</v>
      </c>
      <c r="G18" s="40">
        <f>SUM(G19:G20)</f>
        <v>7586576.44</v>
      </c>
      <c r="H18" s="87">
        <f>SUM(H19:H20)</f>
        <v>52280779.57</v>
      </c>
      <c r="I18" s="40">
        <f>SUM(I19:I20)</f>
        <v>0</v>
      </c>
      <c r="J18" s="40">
        <f>SUM(J19:J20)</f>
        <v>0</v>
      </c>
      <c r="K18" s="87">
        <f>SUM(K19:K20)</f>
        <v>328600</v>
      </c>
      <c r="L18" s="40" t="s">
        <v>123</v>
      </c>
      <c r="M18" s="87" t="s">
        <v>123</v>
      </c>
      <c r="N18" s="87" t="s">
        <v>123</v>
      </c>
      <c r="O18" s="40" t="s">
        <v>123</v>
      </c>
      <c r="P18" s="40" t="s">
        <v>123</v>
      </c>
      <c r="Q18" s="40" t="s">
        <v>123</v>
      </c>
      <c r="R18" s="40" t="s">
        <v>123</v>
      </c>
      <c r="S18" s="40" t="s">
        <v>123</v>
      </c>
      <c r="T18" s="21"/>
    </row>
    <row r="19" spans="1:20" s="9" customFormat="1" ht="18">
      <c r="A19" s="27" t="s">
        <v>125</v>
      </c>
      <c r="B19" s="28" t="s">
        <v>10</v>
      </c>
      <c r="C19" s="27"/>
      <c r="D19" s="27"/>
      <c r="E19" s="27"/>
      <c r="F19" s="36">
        <f t="shared" si="0"/>
        <v>59183534.78</v>
      </c>
      <c r="G19" s="36">
        <v>6499513.44</v>
      </c>
      <c r="H19" s="88">
        <v>52280779.57</v>
      </c>
      <c r="I19" s="36">
        <v>0</v>
      </c>
      <c r="J19" s="36">
        <v>0</v>
      </c>
      <c r="K19" s="88">
        <v>328600</v>
      </c>
      <c r="L19" s="41" t="s">
        <v>123</v>
      </c>
      <c r="M19" s="90" t="s">
        <v>123</v>
      </c>
      <c r="N19" s="90">
        <v>74641.77</v>
      </c>
      <c r="O19" s="41" t="s">
        <v>123</v>
      </c>
      <c r="P19" s="41" t="s">
        <v>123</v>
      </c>
      <c r="Q19" s="41" t="s">
        <v>123</v>
      </c>
      <c r="R19" s="41" t="s">
        <v>123</v>
      </c>
      <c r="S19" s="41" t="s">
        <v>123</v>
      </c>
      <c r="T19" s="21"/>
    </row>
    <row r="20" spans="1:19" s="9" customFormat="1" ht="18">
      <c r="A20" s="27" t="s">
        <v>126</v>
      </c>
      <c r="B20" s="28" t="s">
        <v>12</v>
      </c>
      <c r="C20" s="27"/>
      <c r="D20" s="27"/>
      <c r="E20" s="27"/>
      <c r="F20" s="36">
        <f>SUM(G20:S20)</f>
        <v>1087063</v>
      </c>
      <c r="G20" s="36">
        <v>1087063</v>
      </c>
      <c r="H20" s="36">
        <v>0</v>
      </c>
      <c r="I20" s="36">
        <v>0</v>
      </c>
      <c r="J20" s="36">
        <v>0</v>
      </c>
      <c r="K20" s="36">
        <v>0</v>
      </c>
      <c r="L20" s="41" t="s">
        <v>123</v>
      </c>
      <c r="M20" s="90" t="s">
        <v>123</v>
      </c>
      <c r="N20" s="90"/>
      <c r="O20" s="41" t="s">
        <v>123</v>
      </c>
      <c r="P20" s="41" t="s">
        <v>123</v>
      </c>
      <c r="Q20" s="41" t="s">
        <v>123</v>
      </c>
      <c r="R20" s="41" t="s">
        <v>123</v>
      </c>
      <c r="S20" s="41" t="s">
        <v>123</v>
      </c>
    </row>
    <row r="21" spans="1:19" s="10" customFormat="1" ht="18">
      <c r="A21" s="24" t="s">
        <v>17</v>
      </c>
      <c r="B21" s="25" t="s">
        <v>162</v>
      </c>
      <c r="C21" s="24"/>
      <c r="D21" s="24"/>
      <c r="E21" s="24"/>
      <c r="F21" s="37">
        <f t="shared" si="0"/>
        <v>8472335.42</v>
      </c>
      <c r="G21" s="37" t="s">
        <v>123</v>
      </c>
      <c r="H21" s="37" t="s">
        <v>123</v>
      </c>
      <c r="I21" s="37" t="s">
        <v>123</v>
      </c>
      <c r="J21" s="37" t="s">
        <v>123</v>
      </c>
      <c r="K21" s="37" t="s">
        <v>123</v>
      </c>
      <c r="L21" s="41" t="s">
        <v>123</v>
      </c>
      <c r="M21" s="90" t="s">
        <v>123</v>
      </c>
      <c r="N21" s="90" t="s">
        <v>123</v>
      </c>
      <c r="O21" s="40">
        <v>8472335.42</v>
      </c>
      <c r="P21" s="41" t="s">
        <v>123</v>
      </c>
      <c r="Q21" s="37">
        <v>0</v>
      </c>
      <c r="R21" s="41" t="s">
        <v>123</v>
      </c>
      <c r="S21" s="41" t="s">
        <v>123</v>
      </c>
    </row>
    <row r="22" spans="1:19" s="9" customFormat="1" ht="36">
      <c r="A22" s="24" t="s">
        <v>95</v>
      </c>
      <c r="B22" s="25" t="s">
        <v>127</v>
      </c>
      <c r="C22" s="24">
        <v>130</v>
      </c>
      <c r="D22" s="24">
        <v>140</v>
      </c>
      <c r="E22" s="27"/>
      <c r="F22" s="37">
        <f t="shared" si="0"/>
        <v>0</v>
      </c>
      <c r="G22" s="37" t="s">
        <v>123</v>
      </c>
      <c r="H22" s="37" t="s">
        <v>123</v>
      </c>
      <c r="I22" s="37" t="s">
        <v>123</v>
      </c>
      <c r="J22" s="37" t="s">
        <v>123</v>
      </c>
      <c r="K22" s="37" t="s">
        <v>123</v>
      </c>
      <c r="L22" s="37" t="s">
        <v>123</v>
      </c>
      <c r="M22" s="91" t="s">
        <v>123</v>
      </c>
      <c r="N22" s="91" t="s">
        <v>123</v>
      </c>
      <c r="O22" s="37" t="s">
        <v>123</v>
      </c>
      <c r="P22" s="37" t="s">
        <v>123</v>
      </c>
      <c r="Q22" s="37" t="s">
        <v>123</v>
      </c>
      <c r="R22" s="37">
        <v>0</v>
      </c>
      <c r="S22" s="37">
        <v>0</v>
      </c>
    </row>
    <row r="23" spans="1:19" s="9" customFormat="1" ht="36">
      <c r="A23" s="24" t="s">
        <v>96</v>
      </c>
      <c r="B23" s="25" t="s">
        <v>183</v>
      </c>
      <c r="C23" s="24">
        <v>140</v>
      </c>
      <c r="D23" s="24">
        <v>153</v>
      </c>
      <c r="E23" s="27"/>
      <c r="F23" s="37">
        <f t="shared" si="0"/>
        <v>0</v>
      </c>
      <c r="G23" s="37" t="s">
        <v>123</v>
      </c>
      <c r="H23" s="37" t="s">
        <v>123</v>
      </c>
      <c r="I23" s="37" t="s">
        <v>123</v>
      </c>
      <c r="J23" s="37" t="s">
        <v>123</v>
      </c>
      <c r="K23" s="37" t="s">
        <v>123</v>
      </c>
      <c r="L23" s="37" t="s">
        <v>123</v>
      </c>
      <c r="M23" s="91" t="s">
        <v>123</v>
      </c>
      <c r="N23" s="91" t="s">
        <v>123</v>
      </c>
      <c r="O23" s="37" t="s">
        <v>123</v>
      </c>
      <c r="P23" s="37" t="s">
        <v>123</v>
      </c>
      <c r="Q23" s="37" t="s">
        <v>123</v>
      </c>
      <c r="R23" s="37">
        <v>0</v>
      </c>
      <c r="S23" s="37">
        <v>0</v>
      </c>
    </row>
    <row r="24" spans="1:19" s="9" customFormat="1" ht="18">
      <c r="A24" s="24" t="s">
        <v>97</v>
      </c>
      <c r="B24" s="25" t="s">
        <v>128</v>
      </c>
      <c r="C24" s="24">
        <v>150</v>
      </c>
      <c r="D24" s="24">
        <v>180</v>
      </c>
      <c r="E24" s="27"/>
      <c r="F24" s="37">
        <f t="shared" si="0"/>
        <v>2597544.77</v>
      </c>
      <c r="G24" s="37" t="s">
        <v>123</v>
      </c>
      <c r="H24" s="37" t="s">
        <v>123</v>
      </c>
      <c r="I24" s="37" t="s">
        <v>123</v>
      </c>
      <c r="J24" s="37" t="s">
        <v>123</v>
      </c>
      <c r="K24" s="37" t="s">
        <v>123</v>
      </c>
      <c r="L24" s="37">
        <f>SUM(L25:L29)</f>
        <v>2380916</v>
      </c>
      <c r="M24" s="91">
        <f>SUM(M25:M29)</f>
        <v>141987</v>
      </c>
      <c r="N24" s="91">
        <v>74641.77</v>
      </c>
      <c r="O24" s="37" t="s">
        <v>123</v>
      </c>
      <c r="P24" s="37" t="s">
        <v>123</v>
      </c>
      <c r="Q24" s="37" t="s">
        <v>123</v>
      </c>
      <c r="R24" s="37" t="s">
        <v>123</v>
      </c>
      <c r="S24" s="37" t="s">
        <v>123</v>
      </c>
    </row>
    <row r="25" spans="1:19" s="9" customFormat="1" ht="33" customHeight="1">
      <c r="A25" s="35" t="s">
        <v>98</v>
      </c>
      <c r="B25" s="12" t="s">
        <v>166</v>
      </c>
      <c r="C25" s="27"/>
      <c r="D25" s="27"/>
      <c r="E25" s="27"/>
      <c r="F25" s="36">
        <f t="shared" si="0"/>
        <v>2597544.77</v>
      </c>
      <c r="G25" s="36" t="s">
        <v>123</v>
      </c>
      <c r="H25" s="36" t="s">
        <v>123</v>
      </c>
      <c r="I25" s="36" t="s">
        <v>123</v>
      </c>
      <c r="J25" s="36" t="s">
        <v>123</v>
      </c>
      <c r="K25" s="88" t="s">
        <v>123</v>
      </c>
      <c r="L25" s="36">
        <v>2380916</v>
      </c>
      <c r="M25" s="88">
        <v>141987</v>
      </c>
      <c r="N25" s="88">
        <v>74641.77</v>
      </c>
      <c r="O25" s="36" t="s">
        <v>123</v>
      </c>
      <c r="P25" s="36" t="s">
        <v>123</v>
      </c>
      <c r="Q25" s="36" t="s">
        <v>123</v>
      </c>
      <c r="R25" s="36" t="s">
        <v>123</v>
      </c>
      <c r="S25" s="36" t="s">
        <v>123</v>
      </c>
    </row>
    <row r="26" spans="1:19" s="9" customFormat="1" ht="18">
      <c r="A26" s="35" t="s">
        <v>99</v>
      </c>
      <c r="B26" s="12" t="s">
        <v>108</v>
      </c>
      <c r="C26" s="27"/>
      <c r="D26" s="27"/>
      <c r="E26" s="27"/>
      <c r="F26" s="36">
        <f t="shared" si="0"/>
        <v>0</v>
      </c>
      <c r="G26" s="36" t="s">
        <v>123</v>
      </c>
      <c r="H26" s="36" t="s">
        <v>123</v>
      </c>
      <c r="I26" s="36" t="s">
        <v>123</v>
      </c>
      <c r="J26" s="36" t="s">
        <v>123</v>
      </c>
      <c r="K26" s="36" t="s">
        <v>123</v>
      </c>
      <c r="L26" s="36">
        <v>0</v>
      </c>
      <c r="M26" s="88">
        <v>0</v>
      </c>
      <c r="N26" s="88">
        <v>0</v>
      </c>
      <c r="O26" s="36" t="s">
        <v>123</v>
      </c>
      <c r="P26" s="36" t="s">
        <v>123</v>
      </c>
      <c r="Q26" s="36" t="s">
        <v>123</v>
      </c>
      <c r="R26" s="36" t="s">
        <v>123</v>
      </c>
      <c r="S26" s="36" t="s">
        <v>123</v>
      </c>
    </row>
    <row r="27" spans="1:19" s="9" customFormat="1" ht="36.75" customHeight="1">
      <c r="A27" s="35" t="s">
        <v>100</v>
      </c>
      <c r="B27" s="12" t="s">
        <v>107</v>
      </c>
      <c r="C27" s="27"/>
      <c r="D27" s="27"/>
      <c r="E27" s="27"/>
      <c r="F27" s="36">
        <f t="shared" si="0"/>
        <v>0</v>
      </c>
      <c r="G27" s="36" t="s">
        <v>123</v>
      </c>
      <c r="H27" s="36" t="s">
        <v>123</v>
      </c>
      <c r="I27" s="36" t="s">
        <v>123</v>
      </c>
      <c r="J27" s="36" t="s">
        <v>123</v>
      </c>
      <c r="K27" s="36" t="s">
        <v>123</v>
      </c>
      <c r="L27" s="36">
        <v>0</v>
      </c>
      <c r="M27" s="88">
        <v>0</v>
      </c>
      <c r="N27" s="88">
        <v>0</v>
      </c>
      <c r="O27" s="36" t="s">
        <v>123</v>
      </c>
      <c r="P27" s="36" t="s">
        <v>123</v>
      </c>
      <c r="Q27" s="36" t="s">
        <v>123</v>
      </c>
      <c r="R27" s="36" t="s">
        <v>123</v>
      </c>
      <c r="S27" s="36" t="s">
        <v>123</v>
      </c>
    </row>
    <row r="28" spans="1:19" s="9" customFormat="1" ht="23.25" customHeight="1">
      <c r="A28" s="35" t="s">
        <v>101</v>
      </c>
      <c r="B28" s="12" t="s">
        <v>109</v>
      </c>
      <c r="C28" s="27"/>
      <c r="D28" s="27"/>
      <c r="E28" s="27"/>
      <c r="F28" s="36">
        <f t="shared" si="0"/>
        <v>0</v>
      </c>
      <c r="G28" s="36" t="s">
        <v>123</v>
      </c>
      <c r="H28" s="36" t="s">
        <v>123</v>
      </c>
      <c r="I28" s="36" t="s">
        <v>123</v>
      </c>
      <c r="J28" s="36" t="s">
        <v>123</v>
      </c>
      <c r="K28" s="36" t="s">
        <v>123</v>
      </c>
      <c r="L28" s="36">
        <v>0</v>
      </c>
      <c r="M28" s="88">
        <v>0</v>
      </c>
      <c r="N28" s="88">
        <v>0</v>
      </c>
      <c r="O28" s="36" t="s">
        <v>123</v>
      </c>
      <c r="P28" s="36" t="s">
        <v>123</v>
      </c>
      <c r="Q28" s="36" t="s">
        <v>123</v>
      </c>
      <c r="R28" s="36" t="s">
        <v>123</v>
      </c>
      <c r="S28" s="36" t="s">
        <v>123</v>
      </c>
    </row>
    <row r="29" spans="1:19" s="9" customFormat="1" ht="26.25" customHeight="1">
      <c r="A29" s="35" t="s">
        <v>102</v>
      </c>
      <c r="B29" s="12" t="s">
        <v>167</v>
      </c>
      <c r="C29" s="27"/>
      <c r="D29" s="27"/>
      <c r="E29" s="27"/>
      <c r="F29" s="36">
        <f t="shared" si="0"/>
        <v>0</v>
      </c>
      <c r="G29" s="36" t="s">
        <v>123</v>
      </c>
      <c r="H29" s="36" t="s">
        <v>123</v>
      </c>
      <c r="I29" s="36" t="s">
        <v>123</v>
      </c>
      <c r="J29" s="36" t="s">
        <v>123</v>
      </c>
      <c r="K29" s="36" t="s">
        <v>123</v>
      </c>
      <c r="L29" s="36">
        <v>0</v>
      </c>
      <c r="M29" s="88">
        <v>0</v>
      </c>
      <c r="N29" s="88">
        <v>0</v>
      </c>
      <c r="O29" s="36" t="s">
        <v>123</v>
      </c>
      <c r="P29" s="36" t="s">
        <v>123</v>
      </c>
      <c r="Q29" s="36" t="s">
        <v>123</v>
      </c>
      <c r="R29" s="36" t="s">
        <v>123</v>
      </c>
      <c r="S29" s="36" t="s">
        <v>123</v>
      </c>
    </row>
    <row r="30" spans="1:19" s="9" customFormat="1" ht="18">
      <c r="A30" s="24" t="s">
        <v>130</v>
      </c>
      <c r="B30" s="25" t="s">
        <v>129</v>
      </c>
      <c r="C30" s="24">
        <v>160</v>
      </c>
      <c r="D30" s="24">
        <v>180</v>
      </c>
      <c r="E30" s="27"/>
      <c r="F30" s="37">
        <f t="shared" si="0"/>
        <v>327122.78</v>
      </c>
      <c r="G30" s="37" t="s">
        <v>123</v>
      </c>
      <c r="H30" s="37" t="s">
        <v>123</v>
      </c>
      <c r="I30" s="37" t="s">
        <v>123</v>
      </c>
      <c r="J30" s="37" t="s">
        <v>123</v>
      </c>
      <c r="K30" s="37" t="s">
        <v>123</v>
      </c>
      <c r="L30" s="37" t="s">
        <v>123</v>
      </c>
      <c r="M30" s="91" t="s">
        <v>123</v>
      </c>
      <c r="N30" s="91" t="s">
        <v>123</v>
      </c>
      <c r="O30" s="36" t="s">
        <v>123</v>
      </c>
      <c r="P30" s="36" t="s">
        <v>123</v>
      </c>
      <c r="Q30" s="36" t="s">
        <v>123</v>
      </c>
      <c r="R30" s="36">
        <v>0</v>
      </c>
      <c r="S30" s="37">
        <v>327122.78</v>
      </c>
    </row>
    <row r="31" spans="1:19" s="10" customFormat="1" ht="18">
      <c r="A31" s="24" t="s">
        <v>168</v>
      </c>
      <c r="B31" s="25" t="s">
        <v>131</v>
      </c>
      <c r="C31" s="24">
        <v>180</v>
      </c>
      <c r="D31" s="24">
        <v>170</v>
      </c>
      <c r="E31" s="24"/>
      <c r="F31" s="37">
        <v>0</v>
      </c>
      <c r="G31" s="37" t="s">
        <v>123</v>
      </c>
      <c r="H31" s="37" t="s">
        <v>123</v>
      </c>
      <c r="I31" s="37" t="s">
        <v>123</v>
      </c>
      <c r="J31" s="37" t="s">
        <v>123</v>
      </c>
      <c r="K31" s="37" t="s">
        <v>123</v>
      </c>
      <c r="L31" s="37" t="s">
        <v>123</v>
      </c>
      <c r="M31" s="91" t="s">
        <v>123</v>
      </c>
      <c r="N31" s="91" t="s">
        <v>123</v>
      </c>
      <c r="O31" s="37" t="s">
        <v>123</v>
      </c>
      <c r="P31" s="37" t="s">
        <v>123</v>
      </c>
      <c r="Q31" s="37" t="s">
        <v>123</v>
      </c>
      <c r="R31" s="37" t="s">
        <v>123</v>
      </c>
      <c r="S31" s="37" t="s">
        <v>123</v>
      </c>
    </row>
    <row r="32" spans="1:19" s="46" customFormat="1" ht="20.25" customHeight="1">
      <c r="A32" s="119" t="s">
        <v>120</v>
      </c>
      <c r="B32" s="119"/>
      <c r="C32" s="44">
        <v>200</v>
      </c>
      <c r="D32" s="44"/>
      <c r="E32" s="44"/>
      <c r="F32" s="43">
        <f>SUM(F33+F64+F188)</f>
        <v>69814604.35</v>
      </c>
      <c r="G32" s="43">
        <f>SUM(G33)</f>
        <v>7586576.44</v>
      </c>
      <c r="H32" s="43">
        <f>SUM(H33)</f>
        <v>52280779.57</v>
      </c>
      <c r="I32" s="43">
        <f>SUM(I33)</f>
        <v>0</v>
      </c>
      <c r="J32" s="43">
        <f>SUM(J33)</f>
        <v>0</v>
      </c>
      <c r="K32" s="43">
        <f>SUM(K33)</f>
        <v>328600</v>
      </c>
      <c r="L32" s="43">
        <f>SUM(L64)</f>
        <v>2380916</v>
      </c>
      <c r="M32" s="43">
        <f>SUM(M64)</f>
        <v>141987</v>
      </c>
      <c r="N32" s="43">
        <v>74641.77</v>
      </c>
      <c r="O32" s="43">
        <f>SUM(O188)</f>
        <v>6149676.02</v>
      </c>
      <c r="P32" s="43"/>
      <c r="Q32" s="43">
        <f>SUM(Q188)</f>
        <v>0</v>
      </c>
      <c r="R32" s="43">
        <f>SUM(R188)</f>
        <v>0</v>
      </c>
      <c r="S32" s="43">
        <f>SUM(S188)</f>
        <v>871427.55</v>
      </c>
    </row>
    <row r="33" spans="1:42" s="46" customFormat="1" ht="34.5" customHeight="1">
      <c r="A33" s="85" t="s">
        <v>7</v>
      </c>
      <c r="B33" s="92" t="s">
        <v>161</v>
      </c>
      <c r="C33" s="44"/>
      <c r="D33" s="44"/>
      <c r="E33" s="44"/>
      <c r="F33" s="43">
        <f aca="true" t="shared" si="1" ref="F33:F38">SUM(G33:K33)</f>
        <v>60195956.01</v>
      </c>
      <c r="G33" s="45">
        <v>7586576.44</v>
      </c>
      <c r="H33" s="45">
        <f>SUM(H34+H60)</f>
        <v>52280779.57</v>
      </c>
      <c r="I33" s="45">
        <f>SUM(I34+I60)</f>
        <v>0</v>
      </c>
      <c r="J33" s="45">
        <f>SUM(J34+J60)</f>
        <v>0</v>
      </c>
      <c r="K33" s="45">
        <f>SUM(K34+K60)</f>
        <v>328600</v>
      </c>
      <c r="L33" s="45" t="s">
        <v>123</v>
      </c>
      <c r="M33" s="45" t="s">
        <v>123</v>
      </c>
      <c r="N33" s="45" t="s">
        <v>123</v>
      </c>
      <c r="O33" s="45" t="s">
        <v>123</v>
      </c>
      <c r="P33" s="45" t="s">
        <v>123</v>
      </c>
      <c r="Q33" s="45" t="s">
        <v>123</v>
      </c>
      <c r="R33" s="45" t="s">
        <v>123</v>
      </c>
      <c r="S33" s="45" t="s">
        <v>123</v>
      </c>
      <c r="AP33" s="46">
        <v>173284000</v>
      </c>
    </row>
    <row r="34" spans="1:19" s="10" customFormat="1" ht="36">
      <c r="A34" s="24" t="s">
        <v>9</v>
      </c>
      <c r="B34" s="25" t="s">
        <v>10</v>
      </c>
      <c r="C34" s="24"/>
      <c r="D34" s="24"/>
      <c r="E34" s="24"/>
      <c r="F34" s="37">
        <f t="shared" si="1"/>
        <v>59108843.12</v>
      </c>
      <c r="G34" s="40">
        <f>SUM(G35+G39+G41+G43)</f>
        <v>6499463.55</v>
      </c>
      <c r="H34" s="87">
        <f>SUM(H35+H39+H41+H43)</f>
        <v>52280779.57</v>
      </c>
      <c r="I34" s="40">
        <f>SUM(I35+I39+I41+I43)</f>
        <v>0</v>
      </c>
      <c r="J34" s="40">
        <f>SUM(J35+J39+J41+J43)</f>
        <v>0</v>
      </c>
      <c r="K34" s="87">
        <f>SUM(K35+K39+K41+K43)</f>
        <v>328600</v>
      </c>
      <c r="L34" s="40" t="s">
        <v>123</v>
      </c>
      <c r="M34" s="87" t="s">
        <v>123</v>
      </c>
      <c r="N34" s="87" t="s">
        <v>123</v>
      </c>
      <c r="O34" s="40" t="s">
        <v>123</v>
      </c>
      <c r="P34" s="40" t="s">
        <v>123</v>
      </c>
      <c r="Q34" s="40" t="s">
        <v>123</v>
      </c>
      <c r="R34" s="40" t="s">
        <v>123</v>
      </c>
      <c r="S34" s="40" t="s">
        <v>123</v>
      </c>
    </row>
    <row r="35" spans="1:19" s="10" customFormat="1" ht="18">
      <c r="A35" s="27" t="s">
        <v>21</v>
      </c>
      <c r="B35" s="25" t="s">
        <v>165</v>
      </c>
      <c r="C35" s="24">
        <v>210</v>
      </c>
      <c r="D35" s="64">
        <v>100</v>
      </c>
      <c r="E35" s="24"/>
      <c r="F35" s="37">
        <f t="shared" si="1"/>
        <v>51413035.81</v>
      </c>
      <c r="G35" s="40">
        <f>SUM(G36)</f>
        <v>0</v>
      </c>
      <c r="H35" s="87">
        <f>SUM(H36)</f>
        <v>51413035.81</v>
      </c>
      <c r="I35" s="40">
        <f>SUM(I36)</f>
        <v>0</v>
      </c>
      <c r="J35" s="40">
        <f>SUM(J36)</f>
        <v>0</v>
      </c>
      <c r="K35" s="87">
        <f>SUM(K36)</f>
        <v>0</v>
      </c>
      <c r="L35" s="40" t="s">
        <v>123</v>
      </c>
      <c r="M35" s="87" t="s">
        <v>123</v>
      </c>
      <c r="N35" s="87" t="s">
        <v>123</v>
      </c>
      <c r="O35" s="40" t="s">
        <v>123</v>
      </c>
      <c r="P35" s="40" t="s">
        <v>123</v>
      </c>
      <c r="Q35" s="40" t="s">
        <v>123</v>
      </c>
      <c r="R35" s="40" t="s">
        <v>123</v>
      </c>
      <c r="S35" s="40" t="s">
        <v>123</v>
      </c>
    </row>
    <row r="36" spans="1:19" s="10" customFormat="1" ht="36">
      <c r="A36" s="24"/>
      <c r="B36" s="25" t="s">
        <v>132</v>
      </c>
      <c r="C36" s="24">
        <v>211</v>
      </c>
      <c r="D36" s="24"/>
      <c r="E36" s="24"/>
      <c r="F36" s="37">
        <f t="shared" si="1"/>
        <v>51413035.81</v>
      </c>
      <c r="G36" s="40">
        <f>SUM(G37:G38)</f>
        <v>0</v>
      </c>
      <c r="H36" s="87">
        <f>SUM(H37:H38)</f>
        <v>51413035.81</v>
      </c>
      <c r="I36" s="40">
        <f>SUM(I37:I38)</f>
        <v>0</v>
      </c>
      <c r="J36" s="40">
        <f>SUM(J37:J38)</f>
        <v>0</v>
      </c>
      <c r="K36" s="87">
        <f>SUM(K37:K38)</f>
        <v>0</v>
      </c>
      <c r="L36" s="40" t="s">
        <v>123</v>
      </c>
      <c r="M36" s="87" t="s">
        <v>123</v>
      </c>
      <c r="N36" s="87" t="s">
        <v>123</v>
      </c>
      <c r="O36" s="40" t="s">
        <v>123</v>
      </c>
      <c r="P36" s="40" t="s">
        <v>123</v>
      </c>
      <c r="Q36" s="40" t="s">
        <v>123</v>
      </c>
      <c r="R36" s="40" t="s">
        <v>123</v>
      </c>
      <c r="S36" s="40" t="s">
        <v>123</v>
      </c>
    </row>
    <row r="37" spans="1:19" s="9" customFormat="1" ht="18">
      <c r="A37" s="27"/>
      <c r="B37" s="28" t="s">
        <v>22</v>
      </c>
      <c r="C37" s="27"/>
      <c r="D37" s="27"/>
      <c r="E37" s="27">
        <v>211</v>
      </c>
      <c r="F37" s="36">
        <f t="shared" si="1"/>
        <v>40066191.9</v>
      </c>
      <c r="G37" s="36"/>
      <c r="H37" s="88">
        <v>40066191.9</v>
      </c>
      <c r="I37" s="36">
        <v>0</v>
      </c>
      <c r="J37" s="36">
        <v>0</v>
      </c>
      <c r="K37" s="36">
        <v>0</v>
      </c>
      <c r="L37" s="41" t="s">
        <v>123</v>
      </c>
      <c r="M37" s="90" t="s">
        <v>123</v>
      </c>
      <c r="N37" s="90" t="s">
        <v>123</v>
      </c>
      <c r="O37" s="41" t="s">
        <v>123</v>
      </c>
      <c r="P37" s="41" t="s">
        <v>123</v>
      </c>
      <c r="Q37" s="41" t="s">
        <v>123</v>
      </c>
      <c r="R37" s="41" t="s">
        <v>123</v>
      </c>
      <c r="S37" s="41" t="s">
        <v>123</v>
      </c>
    </row>
    <row r="38" spans="1:19" s="9" customFormat="1" ht="18">
      <c r="A38" s="27"/>
      <c r="B38" s="28" t="s">
        <v>26</v>
      </c>
      <c r="C38" s="27"/>
      <c r="D38" s="27"/>
      <c r="E38" s="27">
        <v>213</v>
      </c>
      <c r="F38" s="36">
        <f t="shared" si="1"/>
        <v>11346843.91</v>
      </c>
      <c r="G38" s="36"/>
      <c r="H38" s="88">
        <v>11346843.91</v>
      </c>
      <c r="I38" s="36">
        <v>0</v>
      </c>
      <c r="J38" s="36">
        <v>0</v>
      </c>
      <c r="K38" s="36">
        <v>0</v>
      </c>
      <c r="L38" s="41" t="s">
        <v>123</v>
      </c>
      <c r="M38" s="90" t="s">
        <v>123</v>
      </c>
      <c r="N38" s="90" t="s">
        <v>123</v>
      </c>
      <c r="O38" s="41" t="s">
        <v>123</v>
      </c>
      <c r="P38" s="41" t="s">
        <v>123</v>
      </c>
      <c r="Q38" s="41" t="s">
        <v>123</v>
      </c>
      <c r="R38" s="41" t="s">
        <v>123</v>
      </c>
      <c r="S38" s="41" t="s">
        <v>123</v>
      </c>
    </row>
    <row r="39" spans="1:19" s="9" customFormat="1" ht="18">
      <c r="A39" s="27" t="s">
        <v>23</v>
      </c>
      <c r="B39" s="25" t="s">
        <v>133</v>
      </c>
      <c r="C39" s="24">
        <v>220</v>
      </c>
      <c r="D39" s="24">
        <v>112</v>
      </c>
      <c r="E39" s="27"/>
      <c r="F39" s="37">
        <f aca="true" t="shared" si="2" ref="F39:F63">SUM(G39:K39)</f>
        <v>0</v>
      </c>
      <c r="G39" s="37">
        <f>SUM(G40)</f>
        <v>0</v>
      </c>
      <c r="H39" s="37">
        <f>SUM(H40)</f>
        <v>0</v>
      </c>
      <c r="I39" s="37">
        <f>SUM(I40)</f>
        <v>0</v>
      </c>
      <c r="J39" s="37">
        <f>SUM(J40)</f>
        <v>0</v>
      </c>
      <c r="K39" s="37">
        <f>SUM(K40)</f>
        <v>0</v>
      </c>
      <c r="L39" s="40" t="s">
        <v>123</v>
      </c>
      <c r="M39" s="87" t="s">
        <v>123</v>
      </c>
      <c r="N39" s="87" t="s">
        <v>123</v>
      </c>
      <c r="O39" s="40" t="s">
        <v>123</v>
      </c>
      <c r="P39" s="40" t="s">
        <v>123</v>
      </c>
      <c r="Q39" s="40" t="s">
        <v>123</v>
      </c>
      <c r="R39" s="40" t="s">
        <v>123</v>
      </c>
      <c r="S39" s="40" t="s">
        <v>123</v>
      </c>
    </row>
    <row r="40" spans="1:19" s="9" customFormat="1" ht="18">
      <c r="A40" s="27"/>
      <c r="B40" s="28" t="s">
        <v>24</v>
      </c>
      <c r="C40" s="27"/>
      <c r="D40" s="27"/>
      <c r="E40" s="27">
        <v>212</v>
      </c>
      <c r="F40" s="36">
        <f t="shared" si="2"/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41" t="s">
        <v>123</v>
      </c>
      <c r="M40" s="90" t="s">
        <v>123</v>
      </c>
      <c r="N40" s="90">
        <v>74641.77</v>
      </c>
      <c r="O40" s="41" t="s">
        <v>123</v>
      </c>
      <c r="P40" s="41" t="s">
        <v>123</v>
      </c>
      <c r="Q40" s="41" t="s">
        <v>123</v>
      </c>
      <c r="R40" s="41" t="s">
        <v>123</v>
      </c>
      <c r="S40" s="41" t="s">
        <v>123</v>
      </c>
    </row>
    <row r="41" spans="1:19" s="9" customFormat="1" ht="18">
      <c r="A41" s="27" t="s">
        <v>25</v>
      </c>
      <c r="B41" s="25" t="s">
        <v>134</v>
      </c>
      <c r="C41" s="24">
        <v>230</v>
      </c>
      <c r="D41" s="24">
        <v>850</v>
      </c>
      <c r="E41" s="27"/>
      <c r="F41" s="37">
        <f t="shared" si="2"/>
        <v>0</v>
      </c>
      <c r="G41" s="37"/>
      <c r="H41" s="37">
        <f>SUM(H42)</f>
        <v>0</v>
      </c>
      <c r="I41" s="37">
        <f>SUM(I42)</f>
        <v>0</v>
      </c>
      <c r="J41" s="37">
        <f>SUM(J42)</f>
        <v>0</v>
      </c>
      <c r="K41" s="37">
        <f>SUM(K42)</f>
        <v>0</v>
      </c>
      <c r="L41" s="40" t="s">
        <v>123</v>
      </c>
      <c r="M41" s="87" t="s">
        <v>123</v>
      </c>
      <c r="N41" s="87" t="s">
        <v>123</v>
      </c>
      <c r="O41" s="40" t="s">
        <v>123</v>
      </c>
      <c r="P41" s="40" t="s">
        <v>123</v>
      </c>
      <c r="Q41" s="40" t="s">
        <v>123</v>
      </c>
      <c r="R41" s="40" t="s">
        <v>123</v>
      </c>
      <c r="S41" s="40" t="s">
        <v>123</v>
      </c>
    </row>
    <row r="42" spans="1:19" s="9" customFormat="1" ht="18">
      <c r="A42" s="27"/>
      <c r="B42" s="28" t="s">
        <v>37</v>
      </c>
      <c r="C42" s="27"/>
      <c r="D42" s="27"/>
      <c r="E42" s="27">
        <v>290</v>
      </c>
      <c r="F42" s="36">
        <f t="shared" si="2"/>
        <v>0</v>
      </c>
      <c r="G42" s="36"/>
      <c r="H42" s="36">
        <v>0</v>
      </c>
      <c r="I42" s="36">
        <v>0</v>
      </c>
      <c r="J42" s="36">
        <v>0</v>
      </c>
      <c r="K42" s="36">
        <v>0</v>
      </c>
      <c r="L42" s="41" t="s">
        <v>123</v>
      </c>
      <c r="M42" s="90" t="s">
        <v>123</v>
      </c>
      <c r="N42" s="90" t="s">
        <v>123</v>
      </c>
      <c r="O42" s="41" t="s">
        <v>123</v>
      </c>
      <c r="P42" s="41" t="s">
        <v>123</v>
      </c>
      <c r="Q42" s="41" t="s">
        <v>123</v>
      </c>
      <c r="R42" s="41" t="s">
        <v>123</v>
      </c>
      <c r="S42" s="41" t="s">
        <v>123</v>
      </c>
    </row>
    <row r="43" spans="1:19" s="9" customFormat="1" ht="36">
      <c r="A43" s="27" t="s">
        <v>27</v>
      </c>
      <c r="B43" s="25" t="s">
        <v>135</v>
      </c>
      <c r="C43" s="24">
        <v>260</v>
      </c>
      <c r="D43" s="24">
        <v>240</v>
      </c>
      <c r="E43" s="27"/>
      <c r="F43" s="37">
        <f t="shared" si="2"/>
        <v>7695807.31</v>
      </c>
      <c r="G43" s="91">
        <f>SUM(G44+G45+G46+G50+G51+G52+G54+G55+G56+G59)</f>
        <v>6499463.55</v>
      </c>
      <c r="H43" s="37">
        <f>SUM(H44+H45+H46+H50+H51+H52+H54+H55+H56+H59)</f>
        <v>867743.76</v>
      </c>
      <c r="I43" s="37">
        <f>SUM(I44+I45+I46+I50+I51+I52+I54+I55+I56+I59)</f>
        <v>0</v>
      </c>
      <c r="J43" s="37">
        <f>SUM(J44+J45+J46+J50+J51+J52+J54+J55+J56+J59)</f>
        <v>0</v>
      </c>
      <c r="K43" s="37">
        <f>SUM(K44+K45+K46+K50+K51+K52+K54+K55+K56+K59)</f>
        <v>328600</v>
      </c>
      <c r="L43" s="40" t="s">
        <v>123</v>
      </c>
      <c r="M43" s="87" t="s">
        <v>123</v>
      </c>
      <c r="N43" s="87" t="s">
        <v>123</v>
      </c>
      <c r="O43" s="40" t="s">
        <v>123</v>
      </c>
      <c r="P43" s="40" t="s">
        <v>123</v>
      </c>
      <c r="Q43" s="40" t="s">
        <v>123</v>
      </c>
      <c r="R43" s="40" t="s">
        <v>123</v>
      </c>
      <c r="S43" s="40" t="s">
        <v>123</v>
      </c>
    </row>
    <row r="44" spans="1:19" s="9" customFormat="1" ht="36">
      <c r="A44" s="27" t="s">
        <v>136</v>
      </c>
      <c r="B44" s="28" t="s">
        <v>28</v>
      </c>
      <c r="C44" s="27"/>
      <c r="D44" s="27"/>
      <c r="E44" s="27">
        <v>221</v>
      </c>
      <c r="F44" s="36">
        <f t="shared" si="2"/>
        <v>17700</v>
      </c>
      <c r="G44" s="88">
        <v>17700</v>
      </c>
      <c r="H44" s="36">
        <v>0</v>
      </c>
      <c r="I44" s="36">
        <v>0</v>
      </c>
      <c r="J44" s="36">
        <v>0</v>
      </c>
      <c r="K44" s="36">
        <v>0</v>
      </c>
      <c r="L44" s="41" t="s">
        <v>123</v>
      </c>
      <c r="M44" s="90" t="s">
        <v>123</v>
      </c>
      <c r="N44" s="90" t="s">
        <v>123</v>
      </c>
      <c r="O44" s="41" t="s">
        <v>123</v>
      </c>
      <c r="P44" s="41" t="s">
        <v>123</v>
      </c>
      <c r="Q44" s="41" t="s">
        <v>123</v>
      </c>
      <c r="R44" s="41" t="s">
        <v>123</v>
      </c>
      <c r="S44" s="41" t="s">
        <v>123</v>
      </c>
    </row>
    <row r="45" spans="1:19" s="9" customFormat="1" ht="36">
      <c r="A45" s="27" t="s">
        <v>137</v>
      </c>
      <c r="B45" s="28" t="s">
        <v>29</v>
      </c>
      <c r="C45" s="27"/>
      <c r="D45" s="27"/>
      <c r="E45" s="27">
        <v>222</v>
      </c>
      <c r="F45" s="36">
        <f t="shared" si="2"/>
        <v>0</v>
      </c>
      <c r="G45" s="88">
        <v>0</v>
      </c>
      <c r="H45" s="36">
        <v>0</v>
      </c>
      <c r="I45" s="36">
        <v>0</v>
      </c>
      <c r="J45" s="36">
        <v>0</v>
      </c>
      <c r="K45" s="36">
        <v>0</v>
      </c>
      <c r="L45" s="41" t="s">
        <v>123</v>
      </c>
      <c r="M45" s="90" t="s">
        <v>123</v>
      </c>
      <c r="N45" s="90" t="s">
        <v>123</v>
      </c>
      <c r="O45" s="41" t="s">
        <v>123</v>
      </c>
      <c r="P45" s="41" t="s">
        <v>123</v>
      </c>
      <c r="Q45" s="41" t="s">
        <v>123</v>
      </c>
      <c r="R45" s="41" t="s">
        <v>123</v>
      </c>
      <c r="S45" s="41" t="s">
        <v>123</v>
      </c>
    </row>
    <row r="46" spans="1:19" s="9" customFormat="1" ht="36">
      <c r="A46" s="27" t="s">
        <v>138</v>
      </c>
      <c r="B46" s="28" t="s">
        <v>211</v>
      </c>
      <c r="C46" s="27"/>
      <c r="D46" s="27"/>
      <c r="E46" s="27">
        <v>223</v>
      </c>
      <c r="F46" s="36">
        <f t="shared" si="2"/>
        <v>5420537.489999999</v>
      </c>
      <c r="G46" s="88">
        <f>SUM(G47:G49)</f>
        <v>5420537.489999999</v>
      </c>
      <c r="H46" s="36">
        <v>0</v>
      </c>
      <c r="I46" s="36">
        <v>0</v>
      </c>
      <c r="J46" s="36">
        <v>0</v>
      </c>
      <c r="K46" s="36">
        <v>0</v>
      </c>
      <c r="L46" s="41" t="s">
        <v>123</v>
      </c>
      <c r="M46" s="90" t="s">
        <v>123</v>
      </c>
      <c r="N46" s="90" t="s">
        <v>123</v>
      </c>
      <c r="O46" s="41" t="s">
        <v>123</v>
      </c>
      <c r="P46" s="41" t="s">
        <v>123</v>
      </c>
      <c r="Q46" s="41" t="s">
        <v>123</v>
      </c>
      <c r="R46" s="41" t="s">
        <v>123</v>
      </c>
      <c r="S46" s="41" t="s">
        <v>123</v>
      </c>
    </row>
    <row r="47" spans="1:19" s="9" customFormat="1" ht="18">
      <c r="A47" s="27"/>
      <c r="B47" s="28" t="s">
        <v>31</v>
      </c>
      <c r="C47" s="27"/>
      <c r="D47" s="27"/>
      <c r="E47" s="27">
        <v>223</v>
      </c>
      <c r="F47" s="36">
        <f t="shared" si="2"/>
        <v>4139727.76</v>
      </c>
      <c r="G47" s="88">
        <v>4139727.76</v>
      </c>
      <c r="H47" s="36">
        <v>0</v>
      </c>
      <c r="I47" s="36">
        <v>0</v>
      </c>
      <c r="J47" s="36">
        <v>0</v>
      </c>
      <c r="K47" s="36">
        <v>0</v>
      </c>
      <c r="L47" s="41" t="s">
        <v>123</v>
      </c>
      <c r="M47" s="90" t="s">
        <v>123</v>
      </c>
      <c r="N47" s="90" t="s">
        <v>123</v>
      </c>
      <c r="O47" s="41" t="s">
        <v>123</v>
      </c>
      <c r="P47" s="41" t="s">
        <v>123</v>
      </c>
      <c r="Q47" s="41" t="s">
        <v>123</v>
      </c>
      <c r="R47" s="41" t="s">
        <v>123</v>
      </c>
      <c r="S47" s="41" t="s">
        <v>123</v>
      </c>
    </row>
    <row r="48" spans="1:19" s="9" customFormat="1" ht="18">
      <c r="A48" s="27"/>
      <c r="B48" s="28" t="s">
        <v>32</v>
      </c>
      <c r="C48" s="27"/>
      <c r="D48" s="27"/>
      <c r="E48" s="27">
        <v>223</v>
      </c>
      <c r="F48" s="36">
        <f t="shared" si="2"/>
        <v>944582.47</v>
      </c>
      <c r="G48" s="88">
        <v>944582.47</v>
      </c>
      <c r="H48" s="36">
        <v>0</v>
      </c>
      <c r="I48" s="36">
        <v>0</v>
      </c>
      <c r="J48" s="36">
        <v>0</v>
      </c>
      <c r="K48" s="36">
        <v>0</v>
      </c>
      <c r="L48" s="41" t="s">
        <v>123</v>
      </c>
      <c r="M48" s="90" t="s">
        <v>123</v>
      </c>
      <c r="N48" s="90" t="s">
        <v>123</v>
      </c>
      <c r="O48" s="41" t="s">
        <v>123</v>
      </c>
      <c r="P48" s="41" t="s">
        <v>123</v>
      </c>
      <c r="Q48" s="41" t="s">
        <v>123</v>
      </c>
      <c r="R48" s="41" t="s">
        <v>123</v>
      </c>
      <c r="S48" s="41" t="s">
        <v>123</v>
      </c>
    </row>
    <row r="49" spans="1:19" s="9" customFormat="1" ht="18">
      <c r="A49" s="27"/>
      <c r="B49" s="28" t="s">
        <v>33</v>
      </c>
      <c r="C49" s="27"/>
      <c r="D49" s="27"/>
      <c r="E49" s="27">
        <v>223</v>
      </c>
      <c r="F49" s="36">
        <f t="shared" si="2"/>
        <v>336227.26</v>
      </c>
      <c r="G49" s="88">
        <v>336227.26</v>
      </c>
      <c r="H49" s="36">
        <v>0</v>
      </c>
      <c r="I49" s="36">
        <v>0</v>
      </c>
      <c r="J49" s="36">
        <v>0</v>
      </c>
      <c r="K49" s="36">
        <v>0</v>
      </c>
      <c r="L49" s="41" t="s">
        <v>123</v>
      </c>
      <c r="M49" s="90" t="s">
        <v>123</v>
      </c>
      <c r="N49" s="90" t="s">
        <v>123</v>
      </c>
      <c r="O49" s="41" t="s">
        <v>123</v>
      </c>
      <c r="P49" s="41" t="s">
        <v>123</v>
      </c>
      <c r="Q49" s="41" t="s">
        <v>123</v>
      </c>
      <c r="R49" s="41" t="s">
        <v>123</v>
      </c>
      <c r="S49" s="41" t="s">
        <v>123</v>
      </c>
    </row>
    <row r="50" spans="1:19" s="9" customFormat="1" ht="36">
      <c r="A50" s="27" t="s">
        <v>139</v>
      </c>
      <c r="B50" s="28" t="s">
        <v>34</v>
      </c>
      <c r="C50" s="27"/>
      <c r="D50" s="27"/>
      <c r="E50" s="27">
        <v>224</v>
      </c>
      <c r="F50" s="36">
        <f t="shared" si="2"/>
        <v>0</v>
      </c>
      <c r="G50" s="88">
        <v>0</v>
      </c>
      <c r="H50" s="36">
        <v>0</v>
      </c>
      <c r="I50" s="36">
        <v>0</v>
      </c>
      <c r="J50" s="36">
        <v>0</v>
      </c>
      <c r="K50" s="36">
        <v>0</v>
      </c>
      <c r="L50" s="41" t="s">
        <v>123</v>
      </c>
      <c r="M50" s="90" t="s">
        <v>123</v>
      </c>
      <c r="N50" s="90" t="s">
        <v>123</v>
      </c>
      <c r="O50" s="41" t="s">
        <v>123</v>
      </c>
      <c r="P50" s="41" t="s">
        <v>123</v>
      </c>
      <c r="Q50" s="41" t="s">
        <v>123</v>
      </c>
      <c r="R50" s="41" t="s">
        <v>123</v>
      </c>
      <c r="S50" s="41" t="s">
        <v>123</v>
      </c>
    </row>
    <row r="51" spans="1:19" s="9" customFormat="1" ht="36">
      <c r="A51" s="27" t="s">
        <v>140</v>
      </c>
      <c r="B51" s="28" t="s">
        <v>35</v>
      </c>
      <c r="C51" s="27"/>
      <c r="D51" s="27"/>
      <c r="E51" s="27">
        <v>225</v>
      </c>
      <c r="F51" s="36">
        <f t="shared" si="2"/>
        <v>382047.36</v>
      </c>
      <c r="G51" s="88">
        <v>382047.36</v>
      </c>
      <c r="H51" s="36">
        <v>0</v>
      </c>
      <c r="I51" s="36">
        <v>0</v>
      </c>
      <c r="J51" s="36">
        <v>0</v>
      </c>
      <c r="K51" s="36">
        <v>0</v>
      </c>
      <c r="L51" s="41" t="s">
        <v>123</v>
      </c>
      <c r="M51" s="41" t="s">
        <v>123</v>
      </c>
      <c r="N51" s="41" t="s">
        <v>123</v>
      </c>
      <c r="O51" s="41" t="s">
        <v>123</v>
      </c>
      <c r="P51" s="41" t="s">
        <v>123</v>
      </c>
      <c r="Q51" s="41" t="s">
        <v>123</v>
      </c>
      <c r="R51" s="41" t="s">
        <v>123</v>
      </c>
      <c r="S51" s="41" t="s">
        <v>123</v>
      </c>
    </row>
    <row r="52" spans="1:19" s="9" customFormat="1" ht="36">
      <c r="A52" s="27" t="s">
        <v>141</v>
      </c>
      <c r="B52" s="28" t="s">
        <v>36</v>
      </c>
      <c r="C52" s="27"/>
      <c r="D52" s="27"/>
      <c r="E52" s="27">
        <v>226</v>
      </c>
      <c r="F52" s="36">
        <f t="shared" si="2"/>
        <v>437505.19</v>
      </c>
      <c r="G52" s="88">
        <v>302481</v>
      </c>
      <c r="H52" s="36">
        <v>43064.19</v>
      </c>
      <c r="I52" s="36">
        <v>0</v>
      </c>
      <c r="J52" s="36">
        <v>0</v>
      </c>
      <c r="K52" s="36">
        <v>91960</v>
      </c>
      <c r="L52" s="41" t="s">
        <v>123</v>
      </c>
      <c r="M52" s="41" t="s">
        <v>123</v>
      </c>
      <c r="N52" s="41" t="s">
        <v>123</v>
      </c>
      <c r="O52" s="41" t="s">
        <v>123</v>
      </c>
      <c r="P52" s="41" t="s">
        <v>123</v>
      </c>
      <c r="Q52" s="41" t="s">
        <v>123</v>
      </c>
      <c r="R52" s="41" t="s">
        <v>123</v>
      </c>
      <c r="S52" s="41" t="s">
        <v>123</v>
      </c>
    </row>
    <row r="53" spans="1:19" s="9" customFormat="1" ht="36">
      <c r="A53" s="27" t="s">
        <v>142</v>
      </c>
      <c r="B53" s="28" t="s">
        <v>37</v>
      </c>
      <c r="C53" s="27"/>
      <c r="D53" s="27"/>
      <c r="E53" s="27">
        <v>290</v>
      </c>
      <c r="F53" s="36">
        <f t="shared" si="2"/>
        <v>0</v>
      </c>
      <c r="G53" s="88">
        <v>0</v>
      </c>
      <c r="H53" s="36">
        <v>0</v>
      </c>
      <c r="I53" s="36">
        <v>0</v>
      </c>
      <c r="J53" s="36">
        <v>0</v>
      </c>
      <c r="K53" s="36">
        <v>0</v>
      </c>
      <c r="L53" s="41" t="s">
        <v>123</v>
      </c>
      <c r="M53" s="41" t="s">
        <v>123</v>
      </c>
      <c r="N53" s="41" t="s">
        <v>123</v>
      </c>
      <c r="O53" s="41" t="s">
        <v>123</v>
      </c>
      <c r="P53" s="41" t="s">
        <v>123</v>
      </c>
      <c r="Q53" s="41" t="s">
        <v>123</v>
      </c>
      <c r="R53" s="41" t="s">
        <v>123</v>
      </c>
      <c r="S53" s="41" t="s">
        <v>123</v>
      </c>
    </row>
    <row r="54" spans="1:19" s="9" customFormat="1" ht="36">
      <c r="A54" s="27" t="s">
        <v>143</v>
      </c>
      <c r="B54" s="28" t="s">
        <v>210</v>
      </c>
      <c r="C54" s="27"/>
      <c r="D54" s="27"/>
      <c r="E54" s="27">
        <v>310</v>
      </c>
      <c r="F54" s="36">
        <f t="shared" si="2"/>
        <v>824679.57</v>
      </c>
      <c r="G54" s="88">
        <v>0</v>
      </c>
      <c r="H54" s="36">
        <v>824679.57</v>
      </c>
      <c r="I54" s="36">
        <v>0</v>
      </c>
      <c r="J54" s="36">
        <v>0</v>
      </c>
      <c r="K54" s="36">
        <v>0</v>
      </c>
      <c r="L54" s="41" t="s">
        <v>123</v>
      </c>
      <c r="M54" s="41" t="s">
        <v>123</v>
      </c>
      <c r="N54" s="41" t="s">
        <v>123</v>
      </c>
      <c r="O54" s="41" t="s">
        <v>123</v>
      </c>
      <c r="P54" s="41" t="s">
        <v>123</v>
      </c>
      <c r="Q54" s="41" t="s">
        <v>123</v>
      </c>
      <c r="R54" s="41" t="s">
        <v>123</v>
      </c>
      <c r="S54" s="41" t="s">
        <v>123</v>
      </c>
    </row>
    <row r="55" spans="1:19" s="9" customFormat="1" ht="36">
      <c r="A55" s="27" t="s">
        <v>144</v>
      </c>
      <c r="B55" s="28" t="s">
        <v>39</v>
      </c>
      <c r="C55" s="27"/>
      <c r="D55" s="27"/>
      <c r="E55" s="27">
        <v>340</v>
      </c>
      <c r="F55" s="36">
        <f t="shared" si="2"/>
        <v>460322.7</v>
      </c>
      <c r="G55" s="88">
        <v>223682.7</v>
      </c>
      <c r="H55" s="36"/>
      <c r="I55" s="36">
        <v>0</v>
      </c>
      <c r="J55" s="36">
        <v>0</v>
      </c>
      <c r="K55" s="36">
        <v>236640</v>
      </c>
      <c r="L55" s="41" t="s">
        <v>123</v>
      </c>
      <c r="M55" s="41" t="s">
        <v>123</v>
      </c>
      <c r="N55" s="41" t="s">
        <v>123</v>
      </c>
      <c r="O55" s="41" t="s">
        <v>123</v>
      </c>
      <c r="P55" s="41" t="s">
        <v>123</v>
      </c>
      <c r="Q55" s="41" t="s">
        <v>123</v>
      </c>
      <c r="R55" s="41" t="s">
        <v>123</v>
      </c>
      <c r="S55" s="41" t="s">
        <v>123</v>
      </c>
    </row>
    <row r="56" spans="1:19" s="9" customFormat="1" ht="36">
      <c r="A56" s="27" t="s">
        <v>145</v>
      </c>
      <c r="B56" s="28" t="s">
        <v>40</v>
      </c>
      <c r="C56" s="27"/>
      <c r="D56" s="27"/>
      <c r="E56" s="27"/>
      <c r="F56" s="36">
        <f t="shared" si="2"/>
        <v>153015</v>
      </c>
      <c r="G56" s="88">
        <v>153015</v>
      </c>
      <c r="H56" s="36">
        <v>0</v>
      </c>
      <c r="I56" s="36">
        <v>0</v>
      </c>
      <c r="J56" s="36">
        <v>0</v>
      </c>
      <c r="K56" s="36">
        <v>0</v>
      </c>
      <c r="L56" s="41" t="s">
        <v>123</v>
      </c>
      <c r="M56" s="41" t="s">
        <v>123</v>
      </c>
      <c r="N56" s="41" t="s">
        <v>123</v>
      </c>
      <c r="O56" s="41" t="s">
        <v>123</v>
      </c>
      <c r="P56" s="41" t="s">
        <v>123</v>
      </c>
      <c r="Q56" s="41" t="s">
        <v>123</v>
      </c>
      <c r="R56" s="41" t="s">
        <v>123</v>
      </c>
      <c r="S56" s="41" t="s">
        <v>123</v>
      </c>
    </row>
    <row r="57" spans="1:19" s="9" customFormat="1" ht="18">
      <c r="A57" s="27"/>
      <c r="B57" s="28" t="s">
        <v>36</v>
      </c>
      <c r="C57" s="27"/>
      <c r="D57" s="27"/>
      <c r="E57" s="27">
        <v>226</v>
      </c>
      <c r="F57" s="36">
        <f t="shared" si="2"/>
        <v>0</v>
      </c>
      <c r="G57" s="88">
        <v>0</v>
      </c>
      <c r="H57" s="36">
        <v>0</v>
      </c>
      <c r="I57" s="36">
        <v>0</v>
      </c>
      <c r="J57" s="36">
        <v>0</v>
      </c>
      <c r="K57" s="36">
        <v>0</v>
      </c>
      <c r="L57" s="41" t="s">
        <v>123</v>
      </c>
      <c r="M57" s="41" t="s">
        <v>123</v>
      </c>
      <c r="N57" s="41" t="s">
        <v>123</v>
      </c>
      <c r="O57" s="41" t="s">
        <v>123</v>
      </c>
      <c r="P57" s="41" t="s">
        <v>123</v>
      </c>
      <c r="Q57" s="41" t="s">
        <v>123</v>
      </c>
      <c r="R57" s="41" t="s">
        <v>123</v>
      </c>
      <c r="S57" s="41" t="s">
        <v>123</v>
      </c>
    </row>
    <row r="58" spans="1:19" s="9" customFormat="1" ht="18">
      <c r="A58" s="27"/>
      <c r="B58" s="30" t="s">
        <v>39</v>
      </c>
      <c r="C58" s="31"/>
      <c r="D58" s="27"/>
      <c r="E58" s="27">
        <v>340</v>
      </c>
      <c r="F58" s="36">
        <f t="shared" si="2"/>
        <v>145350</v>
      </c>
      <c r="G58" s="88">
        <v>145350</v>
      </c>
      <c r="H58" s="36">
        <v>0</v>
      </c>
      <c r="I58" s="36">
        <v>0</v>
      </c>
      <c r="J58" s="36">
        <v>0</v>
      </c>
      <c r="K58" s="36">
        <v>0</v>
      </c>
      <c r="L58" s="41" t="s">
        <v>123</v>
      </c>
      <c r="M58" s="41" t="s">
        <v>123</v>
      </c>
      <c r="N58" s="41" t="s">
        <v>123</v>
      </c>
      <c r="O58" s="41" t="s">
        <v>123</v>
      </c>
      <c r="P58" s="41" t="s">
        <v>123</v>
      </c>
      <c r="Q58" s="41" t="s">
        <v>123</v>
      </c>
      <c r="R58" s="41" t="s">
        <v>123</v>
      </c>
      <c r="S58" s="41" t="s">
        <v>123</v>
      </c>
    </row>
    <row r="59" spans="1:19" s="9" customFormat="1" ht="36">
      <c r="A59" s="27" t="s">
        <v>197</v>
      </c>
      <c r="B59" s="28" t="s">
        <v>13</v>
      </c>
      <c r="C59" s="27"/>
      <c r="D59" s="27"/>
      <c r="E59" s="27">
        <v>340</v>
      </c>
      <c r="F59" s="36">
        <f t="shared" si="2"/>
        <v>0</v>
      </c>
      <c r="G59" s="88">
        <v>0</v>
      </c>
      <c r="H59" s="36">
        <v>0</v>
      </c>
      <c r="I59" s="36">
        <v>0</v>
      </c>
      <c r="J59" s="36">
        <v>0</v>
      </c>
      <c r="K59" s="36">
        <v>0</v>
      </c>
      <c r="L59" s="41" t="s">
        <v>123</v>
      </c>
      <c r="M59" s="41" t="s">
        <v>123</v>
      </c>
      <c r="N59" s="41" t="s">
        <v>123</v>
      </c>
      <c r="O59" s="41" t="s">
        <v>123</v>
      </c>
      <c r="P59" s="41" t="s">
        <v>123</v>
      </c>
      <c r="Q59" s="41" t="s">
        <v>123</v>
      </c>
      <c r="R59" s="41" t="s">
        <v>123</v>
      </c>
      <c r="S59" s="41" t="s">
        <v>123</v>
      </c>
    </row>
    <row r="60" spans="1:19" s="10" customFormat="1" ht="18">
      <c r="A60" s="84" t="s">
        <v>11</v>
      </c>
      <c r="B60" s="92" t="s">
        <v>12</v>
      </c>
      <c r="C60" s="24">
        <v>230</v>
      </c>
      <c r="D60" s="24">
        <v>850</v>
      </c>
      <c r="E60" s="24">
        <v>290</v>
      </c>
      <c r="F60" s="37">
        <f t="shared" si="2"/>
        <v>1087063</v>
      </c>
      <c r="G60" s="91">
        <v>1087063</v>
      </c>
      <c r="H60" s="37">
        <v>0</v>
      </c>
      <c r="I60" s="37">
        <v>0</v>
      </c>
      <c r="J60" s="37">
        <v>0</v>
      </c>
      <c r="K60" s="37">
        <v>0</v>
      </c>
      <c r="L60" s="40" t="s">
        <v>123</v>
      </c>
      <c r="M60" s="40" t="s">
        <v>123</v>
      </c>
      <c r="N60" s="40" t="s">
        <v>123</v>
      </c>
      <c r="O60" s="40" t="s">
        <v>123</v>
      </c>
      <c r="P60" s="40" t="s">
        <v>123</v>
      </c>
      <c r="Q60" s="40" t="s">
        <v>123</v>
      </c>
      <c r="R60" s="40" t="s">
        <v>123</v>
      </c>
      <c r="S60" s="40" t="s">
        <v>123</v>
      </c>
    </row>
    <row r="61" spans="1:19" s="9" customFormat="1" ht="18">
      <c r="A61" s="29" t="s">
        <v>146</v>
      </c>
      <c r="B61" s="28" t="s">
        <v>41</v>
      </c>
      <c r="C61" s="27"/>
      <c r="D61" s="27"/>
      <c r="E61" s="27">
        <v>290</v>
      </c>
      <c r="F61" s="36">
        <f t="shared" si="2"/>
        <v>159770.72</v>
      </c>
      <c r="G61" s="88">
        <v>159770.72</v>
      </c>
      <c r="H61" s="36">
        <v>0</v>
      </c>
      <c r="I61" s="36">
        <v>0</v>
      </c>
      <c r="J61" s="36">
        <v>0</v>
      </c>
      <c r="K61" s="36">
        <v>0</v>
      </c>
      <c r="L61" s="41" t="s">
        <v>123</v>
      </c>
      <c r="M61" s="41" t="s">
        <v>123</v>
      </c>
      <c r="N61" s="41" t="s">
        <v>123</v>
      </c>
      <c r="O61" s="41" t="s">
        <v>123</v>
      </c>
      <c r="P61" s="41" t="s">
        <v>123</v>
      </c>
      <c r="Q61" s="41" t="s">
        <v>123</v>
      </c>
      <c r="R61" s="41" t="s">
        <v>123</v>
      </c>
      <c r="S61" s="41" t="s">
        <v>123</v>
      </c>
    </row>
    <row r="62" spans="1:19" s="9" customFormat="1" ht="18">
      <c r="A62" s="29" t="s">
        <v>147</v>
      </c>
      <c r="B62" s="28" t="s">
        <v>42</v>
      </c>
      <c r="C62" s="27"/>
      <c r="D62" s="27"/>
      <c r="E62" s="27">
        <v>290</v>
      </c>
      <c r="F62" s="36">
        <f t="shared" si="2"/>
        <v>927292.28</v>
      </c>
      <c r="G62" s="36">
        <v>927292.28</v>
      </c>
      <c r="H62" s="36">
        <v>0</v>
      </c>
      <c r="I62" s="36">
        <v>0</v>
      </c>
      <c r="J62" s="36">
        <v>0</v>
      </c>
      <c r="K62" s="36">
        <v>0</v>
      </c>
      <c r="L62" s="41" t="s">
        <v>123</v>
      </c>
      <c r="M62" s="41" t="s">
        <v>123</v>
      </c>
      <c r="N62" s="41" t="s">
        <v>123</v>
      </c>
      <c r="O62" s="41" t="s">
        <v>123</v>
      </c>
      <c r="P62" s="41" t="s">
        <v>123</v>
      </c>
      <c r="Q62" s="41" t="s">
        <v>123</v>
      </c>
      <c r="R62" s="41" t="s">
        <v>123</v>
      </c>
      <c r="S62" s="41" t="s">
        <v>123</v>
      </c>
    </row>
    <row r="63" spans="1:19" s="9" customFormat="1" ht="18">
      <c r="A63" s="29" t="s">
        <v>148</v>
      </c>
      <c r="B63" s="12" t="s">
        <v>43</v>
      </c>
      <c r="C63" s="27"/>
      <c r="D63" s="27"/>
      <c r="E63" s="27">
        <v>290</v>
      </c>
      <c r="F63" s="36">
        <f t="shared" si="2"/>
        <v>0</v>
      </c>
      <c r="G63" s="36"/>
      <c r="H63" s="36">
        <v>0</v>
      </c>
      <c r="I63" s="36">
        <v>0</v>
      </c>
      <c r="J63" s="36">
        <v>0</v>
      </c>
      <c r="K63" s="36">
        <v>0</v>
      </c>
      <c r="L63" s="41" t="s">
        <v>123</v>
      </c>
      <c r="M63" s="41" t="s">
        <v>123</v>
      </c>
      <c r="N63" s="41" t="s">
        <v>123</v>
      </c>
      <c r="O63" s="41" t="s">
        <v>123</v>
      </c>
      <c r="P63" s="41" t="s">
        <v>123</v>
      </c>
      <c r="Q63" s="41" t="s">
        <v>123</v>
      </c>
      <c r="R63" s="41" t="s">
        <v>123</v>
      </c>
      <c r="S63" s="41" t="s">
        <v>123</v>
      </c>
    </row>
    <row r="64" spans="1:19" s="48" customFormat="1" ht="22.5" customHeight="1">
      <c r="A64" s="47" t="s">
        <v>14</v>
      </c>
      <c r="B64" s="81" t="s">
        <v>15</v>
      </c>
      <c r="C64" s="44"/>
      <c r="D64" s="44"/>
      <c r="E64" s="44"/>
      <c r="F64" s="43">
        <f>SUM(L64:N64)</f>
        <v>2597544.77</v>
      </c>
      <c r="G64" s="45" t="s">
        <v>123</v>
      </c>
      <c r="H64" s="45" t="s">
        <v>123</v>
      </c>
      <c r="I64" s="45" t="s">
        <v>123</v>
      </c>
      <c r="J64" s="45" t="s">
        <v>123</v>
      </c>
      <c r="K64" s="45" t="s">
        <v>123</v>
      </c>
      <c r="L64" s="45">
        <f>SUM(L65+L129+L132+L136+L142)</f>
        <v>2380916</v>
      </c>
      <c r="M64" s="45">
        <f>SUM(M65+M129+M132+M136+M142)</f>
        <v>141987</v>
      </c>
      <c r="N64" s="45">
        <f>SUM(N65+N129+N132+N136+N142)</f>
        <v>74641.77</v>
      </c>
      <c r="O64" s="45" t="s">
        <v>123</v>
      </c>
      <c r="P64" s="45" t="s">
        <v>123</v>
      </c>
      <c r="Q64" s="45" t="s">
        <v>123</v>
      </c>
      <c r="R64" s="45" t="s">
        <v>123</v>
      </c>
      <c r="S64" s="45" t="s">
        <v>123</v>
      </c>
    </row>
    <row r="65" spans="1:19" s="10" customFormat="1" ht="30.75" customHeight="1">
      <c r="A65" s="32" t="s">
        <v>16</v>
      </c>
      <c r="B65" s="39" t="s">
        <v>166</v>
      </c>
      <c r="C65" s="24"/>
      <c r="D65" s="24"/>
      <c r="E65" s="24"/>
      <c r="F65" s="37">
        <f aca="true" t="shared" si="3" ref="F65:F146">SUM(L65:N65)</f>
        <v>2597544.77</v>
      </c>
      <c r="G65" s="40" t="s">
        <v>123</v>
      </c>
      <c r="H65" s="40" t="s">
        <v>123</v>
      </c>
      <c r="I65" s="40" t="s">
        <v>123</v>
      </c>
      <c r="J65" s="40" t="s">
        <v>123</v>
      </c>
      <c r="K65" s="40" t="s">
        <v>123</v>
      </c>
      <c r="L65" s="40">
        <f>SUM(L66+L69+L79+L101+L108+L120+L98+L126)</f>
        <v>2380916</v>
      </c>
      <c r="M65" s="40">
        <v>141987</v>
      </c>
      <c r="N65" s="40">
        <v>74641.77</v>
      </c>
      <c r="O65" s="40" t="s">
        <v>123</v>
      </c>
      <c r="P65" s="40" t="s">
        <v>123</v>
      </c>
      <c r="Q65" s="40" t="s">
        <v>123</v>
      </c>
      <c r="R65" s="40" t="s">
        <v>123</v>
      </c>
      <c r="S65" s="40" t="s">
        <v>123</v>
      </c>
    </row>
    <row r="66" spans="1:19" s="10" customFormat="1" ht="18">
      <c r="A66" s="86" t="s">
        <v>44</v>
      </c>
      <c r="B66" s="93" t="s">
        <v>45</v>
      </c>
      <c r="C66" s="24"/>
      <c r="D66" s="24"/>
      <c r="E66" s="24"/>
      <c r="F66" s="37">
        <f t="shared" si="3"/>
        <v>0</v>
      </c>
      <c r="G66" s="40" t="s">
        <v>123</v>
      </c>
      <c r="H66" s="40" t="s">
        <v>123</v>
      </c>
      <c r="I66" s="40" t="s">
        <v>123</v>
      </c>
      <c r="J66" s="40" t="s">
        <v>123</v>
      </c>
      <c r="K66" s="40" t="s">
        <v>123</v>
      </c>
      <c r="L66" s="40">
        <f>SUM(L67:L68)</f>
        <v>0</v>
      </c>
      <c r="M66" s="40">
        <f>SUM(M67:M68)</f>
        <v>0</v>
      </c>
      <c r="N66" s="40">
        <f>SUM(N67:N68)</f>
        <v>0</v>
      </c>
      <c r="O66" s="40" t="s">
        <v>123</v>
      </c>
      <c r="P66" s="40" t="s">
        <v>123</v>
      </c>
      <c r="Q66" s="40" t="s">
        <v>123</v>
      </c>
      <c r="R66" s="40" t="s">
        <v>123</v>
      </c>
      <c r="S66" s="40" t="s">
        <v>123</v>
      </c>
    </row>
    <row r="67" spans="1:19" s="10" customFormat="1" ht="18">
      <c r="A67" s="15" t="s">
        <v>195</v>
      </c>
      <c r="B67" s="94" t="s">
        <v>46</v>
      </c>
      <c r="C67" s="27">
        <v>260</v>
      </c>
      <c r="D67" s="27">
        <v>240</v>
      </c>
      <c r="E67" s="27">
        <v>225</v>
      </c>
      <c r="F67" s="36">
        <f t="shared" si="3"/>
        <v>0</v>
      </c>
      <c r="G67" s="41" t="s">
        <v>123</v>
      </c>
      <c r="H67" s="41" t="s">
        <v>123</v>
      </c>
      <c r="I67" s="41" t="s">
        <v>123</v>
      </c>
      <c r="J67" s="41" t="s">
        <v>123</v>
      </c>
      <c r="K67" s="41" t="s">
        <v>123</v>
      </c>
      <c r="L67" s="41">
        <v>0</v>
      </c>
      <c r="M67" s="41">
        <v>0</v>
      </c>
      <c r="N67" s="41">
        <v>0</v>
      </c>
      <c r="O67" s="41" t="s">
        <v>123</v>
      </c>
      <c r="P67" s="41" t="s">
        <v>123</v>
      </c>
      <c r="Q67" s="41" t="s">
        <v>123</v>
      </c>
      <c r="R67" s="41" t="s">
        <v>123</v>
      </c>
      <c r="S67" s="41" t="s">
        <v>123</v>
      </c>
    </row>
    <row r="68" spans="1:19" s="10" customFormat="1" ht="18">
      <c r="A68" s="15" t="s">
        <v>195</v>
      </c>
      <c r="B68" s="94" t="s">
        <v>47</v>
      </c>
      <c r="C68" s="27">
        <v>260</v>
      </c>
      <c r="D68" s="27">
        <v>240</v>
      </c>
      <c r="E68" s="27">
        <v>226</v>
      </c>
      <c r="F68" s="36">
        <f t="shared" si="3"/>
        <v>0</v>
      </c>
      <c r="G68" s="41" t="s">
        <v>123</v>
      </c>
      <c r="H68" s="41" t="s">
        <v>123</v>
      </c>
      <c r="I68" s="41" t="s">
        <v>123</v>
      </c>
      <c r="J68" s="41" t="s">
        <v>123</v>
      </c>
      <c r="K68" s="41" t="s">
        <v>123</v>
      </c>
      <c r="L68" s="41">
        <v>0</v>
      </c>
      <c r="M68" s="41">
        <v>0</v>
      </c>
      <c r="N68" s="41">
        <v>0</v>
      </c>
      <c r="O68" s="41" t="s">
        <v>123</v>
      </c>
      <c r="P68" s="41" t="s">
        <v>123</v>
      </c>
      <c r="Q68" s="41" t="s">
        <v>123</v>
      </c>
      <c r="R68" s="41" t="s">
        <v>123</v>
      </c>
      <c r="S68" s="41" t="s">
        <v>123</v>
      </c>
    </row>
    <row r="69" spans="1:19" s="10" customFormat="1" ht="18">
      <c r="A69" s="86" t="s">
        <v>48</v>
      </c>
      <c r="B69" s="93" t="s">
        <v>49</v>
      </c>
      <c r="C69" s="27"/>
      <c r="D69" s="27"/>
      <c r="E69" s="24"/>
      <c r="F69" s="37">
        <f t="shared" si="3"/>
        <v>2117356</v>
      </c>
      <c r="G69" s="40" t="s">
        <v>123</v>
      </c>
      <c r="H69" s="40" t="s">
        <v>123</v>
      </c>
      <c r="I69" s="40" t="s">
        <v>123</v>
      </c>
      <c r="J69" s="40" t="s">
        <v>123</v>
      </c>
      <c r="K69" s="40" t="s">
        <v>123</v>
      </c>
      <c r="L69" s="40">
        <f>SUM(L70:L78)</f>
        <v>2117356</v>
      </c>
      <c r="M69" s="40">
        <f>SUM(M70:M78)</f>
        <v>0</v>
      </c>
      <c r="N69" s="40">
        <f>SUM(N70:N78)</f>
        <v>0</v>
      </c>
      <c r="O69" s="40" t="s">
        <v>123</v>
      </c>
      <c r="P69" s="40" t="s">
        <v>123</v>
      </c>
      <c r="Q69" s="40" t="s">
        <v>123</v>
      </c>
      <c r="R69" s="40" t="s">
        <v>123</v>
      </c>
      <c r="S69" s="40" t="s">
        <v>123</v>
      </c>
    </row>
    <row r="70" spans="1:19" s="10" customFormat="1" ht="18">
      <c r="A70" s="13" t="s">
        <v>50</v>
      </c>
      <c r="B70" s="94" t="s">
        <v>106</v>
      </c>
      <c r="C70" s="27">
        <v>260</v>
      </c>
      <c r="D70" s="27">
        <v>240</v>
      </c>
      <c r="E70" s="27">
        <v>225</v>
      </c>
      <c r="F70" s="36">
        <f t="shared" si="3"/>
        <v>1847356</v>
      </c>
      <c r="G70" s="41" t="s">
        <v>123</v>
      </c>
      <c r="H70" s="41" t="s">
        <v>123</v>
      </c>
      <c r="I70" s="41" t="s">
        <v>123</v>
      </c>
      <c r="J70" s="41" t="s">
        <v>123</v>
      </c>
      <c r="K70" s="41" t="s">
        <v>123</v>
      </c>
      <c r="L70" s="41">
        <v>1847356</v>
      </c>
      <c r="M70" s="41">
        <v>0</v>
      </c>
      <c r="N70" s="41">
        <v>0</v>
      </c>
      <c r="O70" s="41" t="s">
        <v>123</v>
      </c>
      <c r="P70" s="41" t="s">
        <v>123</v>
      </c>
      <c r="Q70" s="41" t="s">
        <v>123</v>
      </c>
      <c r="R70" s="41" t="s">
        <v>123</v>
      </c>
      <c r="S70" s="41" t="s">
        <v>123</v>
      </c>
    </row>
    <row r="71" spans="1:19" s="10" customFormat="1" ht="18">
      <c r="A71" s="13" t="s">
        <v>50</v>
      </c>
      <c r="B71" s="94" t="s">
        <v>47</v>
      </c>
      <c r="C71" s="27">
        <v>260</v>
      </c>
      <c r="D71" s="27">
        <v>240</v>
      </c>
      <c r="E71" s="27">
        <v>226</v>
      </c>
      <c r="F71" s="36">
        <f t="shared" si="3"/>
        <v>70000</v>
      </c>
      <c r="G71" s="41" t="s">
        <v>123</v>
      </c>
      <c r="H71" s="41" t="s">
        <v>123</v>
      </c>
      <c r="I71" s="41" t="s">
        <v>123</v>
      </c>
      <c r="J71" s="41" t="s">
        <v>123</v>
      </c>
      <c r="K71" s="41" t="s">
        <v>123</v>
      </c>
      <c r="L71" s="41">
        <v>70000</v>
      </c>
      <c r="M71" s="41">
        <v>0</v>
      </c>
      <c r="N71" s="41">
        <v>0</v>
      </c>
      <c r="O71" s="41" t="s">
        <v>123</v>
      </c>
      <c r="P71" s="41" t="s">
        <v>123</v>
      </c>
      <c r="Q71" s="41" t="s">
        <v>123</v>
      </c>
      <c r="R71" s="41" t="s">
        <v>123</v>
      </c>
      <c r="S71" s="41" t="s">
        <v>123</v>
      </c>
    </row>
    <row r="72" spans="1:19" s="10" customFormat="1" ht="18">
      <c r="A72" s="13" t="s">
        <v>51</v>
      </c>
      <c r="B72" s="94" t="s">
        <v>52</v>
      </c>
      <c r="C72" s="27">
        <v>260</v>
      </c>
      <c r="D72" s="27">
        <v>240</v>
      </c>
      <c r="E72" s="27">
        <v>340</v>
      </c>
      <c r="F72" s="36">
        <f t="shared" si="3"/>
        <v>390</v>
      </c>
      <c r="G72" s="41" t="s">
        <v>123</v>
      </c>
      <c r="H72" s="41" t="s">
        <v>123</v>
      </c>
      <c r="I72" s="41" t="s">
        <v>123</v>
      </c>
      <c r="J72" s="41" t="s">
        <v>123</v>
      </c>
      <c r="K72" s="41" t="s">
        <v>123</v>
      </c>
      <c r="L72" s="41">
        <v>390</v>
      </c>
      <c r="M72" s="41">
        <v>0</v>
      </c>
      <c r="N72" s="41">
        <v>0</v>
      </c>
      <c r="O72" s="41" t="s">
        <v>123</v>
      </c>
      <c r="P72" s="41" t="s">
        <v>123</v>
      </c>
      <c r="Q72" s="41" t="s">
        <v>123</v>
      </c>
      <c r="R72" s="41" t="s">
        <v>123</v>
      </c>
      <c r="S72" s="41" t="s">
        <v>123</v>
      </c>
    </row>
    <row r="73" spans="1:19" s="10" customFormat="1" ht="18">
      <c r="A73" s="13" t="s">
        <v>53</v>
      </c>
      <c r="B73" s="94" t="s">
        <v>54</v>
      </c>
      <c r="C73" s="27">
        <v>260</v>
      </c>
      <c r="D73" s="27">
        <v>240</v>
      </c>
      <c r="E73" s="27">
        <v>310</v>
      </c>
      <c r="F73" s="36">
        <f t="shared" si="3"/>
        <v>199610</v>
      </c>
      <c r="G73" s="41" t="s">
        <v>123</v>
      </c>
      <c r="H73" s="41" t="s">
        <v>123</v>
      </c>
      <c r="I73" s="41" t="s">
        <v>123</v>
      </c>
      <c r="J73" s="41" t="s">
        <v>123</v>
      </c>
      <c r="K73" s="41" t="s">
        <v>123</v>
      </c>
      <c r="L73" s="41">
        <v>199610</v>
      </c>
      <c r="M73" s="41">
        <v>0</v>
      </c>
      <c r="N73" s="41">
        <v>0</v>
      </c>
      <c r="O73" s="41" t="s">
        <v>123</v>
      </c>
      <c r="P73" s="41" t="s">
        <v>123</v>
      </c>
      <c r="Q73" s="41" t="s">
        <v>123</v>
      </c>
      <c r="R73" s="41" t="s">
        <v>123</v>
      </c>
      <c r="S73" s="41" t="s">
        <v>123</v>
      </c>
    </row>
    <row r="74" spans="1:19" s="10" customFormat="1" ht="26.25" customHeight="1">
      <c r="A74" s="13" t="s">
        <v>55</v>
      </c>
      <c r="B74" s="94" t="s">
        <v>184</v>
      </c>
      <c r="C74" s="27">
        <v>260</v>
      </c>
      <c r="D74" s="27">
        <v>240</v>
      </c>
      <c r="E74" s="27">
        <v>225</v>
      </c>
      <c r="F74" s="36">
        <f t="shared" si="3"/>
        <v>0</v>
      </c>
      <c r="G74" s="41" t="s">
        <v>123</v>
      </c>
      <c r="H74" s="41" t="s">
        <v>123</v>
      </c>
      <c r="I74" s="41" t="s">
        <v>123</v>
      </c>
      <c r="J74" s="41" t="s">
        <v>123</v>
      </c>
      <c r="K74" s="41" t="s">
        <v>123</v>
      </c>
      <c r="L74" s="41">
        <v>0</v>
      </c>
      <c r="M74" s="41">
        <v>0</v>
      </c>
      <c r="N74" s="41">
        <v>0</v>
      </c>
      <c r="O74" s="41" t="s">
        <v>123</v>
      </c>
      <c r="P74" s="41" t="s">
        <v>123</v>
      </c>
      <c r="Q74" s="41" t="s">
        <v>123</v>
      </c>
      <c r="R74" s="41" t="s">
        <v>123</v>
      </c>
      <c r="S74" s="41" t="s">
        <v>123</v>
      </c>
    </row>
    <row r="75" spans="1:19" s="10" customFormat="1" ht="23.25" customHeight="1">
      <c r="A75" s="13" t="s">
        <v>55</v>
      </c>
      <c r="B75" s="94" t="s">
        <v>184</v>
      </c>
      <c r="C75" s="27">
        <v>260</v>
      </c>
      <c r="D75" s="27">
        <v>240</v>
      </c>
      <c r="E75" s="27">
        <v>226</v>
      </c>
      <c r="F75" s="36">
        <f t="shared" si="3"/>
        <v>0</v>
      </c>
      <c r="G75" s="41" t="s">
        <v>123</v>
      </c>
      <c r="H75" s="41" t="s">
        <v>123</v>
      </c>
      <c r="I75" s="41" t="s">
        <v>123</v>
      </c>
      <c r="J75" s="41" t="s">
        <v>123</v>
      </c>
      <c r="K75" s="41" t="s">
        <v>123</v>
      </c>
      <c r="L75" s="41">
        <v>0</v>
      </c>
      <c r="M75" s="41">
        <v>0</v>
      </c>
      <c r="N75" s="41">
        <v>0</v>
      </c>
      <c r="O75" s="41" t="s">
        <v>123</v>
      </c>
      <c r="P75" s="41" t="s">
        <v>123</v>
      </c>
      <c r="Q75" s="41" t="s">
        <v>123</v>
      </c>
      <c r="R75" s="41" t="s">
        <v>123</v>
      </c>
      <c r="S75" s="41" t="s">
        <v>123</v>
      </c>
    </row>
    <row r="76" spans="1:19" s="10" customFormat="1" ht="29.25" customHeight="1">
      <c r="A76" s="13" t="s">
        <v>55</v>
      </c>
      <c r="B76" s="94" t="s">
        <v>184</v>
      </c>
      <c r="C76" s="27">
        <v>260</v>
      </c>
      <c r="D76" s="27">
        <v>240</v>
      </c>
      <c r="E76" s="27">
        <v>340</v>
      </c>
      <c r="F76" s="36">
        <f t="shared" si="3"/>
        <v>0</v>
      </c>
      <c r="G76" s="41" t="s">
        <v>123</v>
      </c>
      <c r="H76" s="41" t="s">
        <v>123</v>
      </c>
      <c r="I76" s="41" t="s">
        <v>123</v>
      </c>
      <c r="J76" s="41" t="s">
        <v>123</v>
      </c>
      <c r="K76" s="41" t="s">
        <v>123</v>
      </c>
      <c r="L76" s="41">
        <v>0</v>
      </c>
      <c r="M76" s="41">
        <v>0</v>
      </c>
      <c r="N76" s="41">
        <v>0</v>
      </c>
      <c r="O76" s="41" t="s">
        <v>123</v>
      </c>
      <c r="P76" s="41" t="s">
        <v>123</v>
      </c>
      <c r="Q76" s="41" t="s">
        <v>123</v>
      </c>
      <c r="R76" s="41" t="s">
        <v>123</v>
      </c>
      <c r="S76" s="41" t="s">
        <v>123</v>
      </c>
    </row>
    <row r="77" spans="1:19" s="10" customFormat="1" ht="18">
      <c r="A77" s="13" t="s">
        <v>56</v>
      </c>
      <c r="B77" s="94" t="s">
        <v>57</v>
      </c>
      <c r="C77" s="27">
        <v>260</v>
      </c>
      <c r="D77" s="27">
        <v>240</v>
      </c>
      <c r="E77" s="27">
        <v>310</v>
      </c>
      <c r="F77" s="36">
        <f t="shared" si="3"/>
        <v>0</v>
      </c>
      <c r="G77" s="41" t="s">
        <v>123</v>
      </c>
      <c r="H77" s="41" t="s">
        <v>123</v>
      </c>
      <c r="I77" s="41" t="s">
        <v>123</v>
      </c>
      <c r="J77" s="41" t="s">
        <v>123</v>
      </c>
      <c r="K77" s="41" t="s">
        <v>123</v>
      </c>
      <c r="L77" s="41">
        <v>0</v>
      </c>
      <c r="M77" s="41">
        <v>0</v>
      </c>
      <c r="N77" s="41">
        <v>0</v>
      </c>
      <c r="O77" s="41" t="s">
        <v>123</v>
      </c>
      <c r="P77" s="41" t="s">
        <v>123</v>
      </c>
      <c r="Q77" s="41" t="s">
        <v>123</v>
      </c>
      <c r="R77" s="41" t="s">
        <v>123</v>
      </c>
      <c r="S77" s="41" t="s">
        <v>123</v>
      </c>
    </row>
    <row r="78" spans="1:19" s="10" customFormat="1" ht="18">
      <c r="A78" s="13" t="s">
        <v>56</v>
      </c>
      <c r="B78" s="94" t="s">
        <v>57</v>
      </c>
      <c r="C78" s="27">
        <v>260</v>
      </c>
      <c r="D78" s="27">
        <v>240</v>
      </c>
      <c r="E78" s="27">
        <v>340</v>
      </c>
      <c r="F78" s="36">
        <f t="shared" si="3"/>
        <v>0</v>
      </c>
      <c r="G78" s="41" t="s">
        <v>123</v>
      </c>
      <c r="H78" s="41" t="s">
        <v>123</v>
      </c>
      <c r="I78" s="41" t="s">
        <v>123</v>
      </c>
      <c r="J78" s="41" t="s">
        <v>123</v>
      </c>
      <c r="K78" s="41" t="s">
        <v>123</v>
      </c>
      <c r="L78" s="41">
        <v>0</v>
      </c>
      <c r="M78" s="41">
        <v>0</v>
      </c>
      <c r="N78" s="41">
        <v>0</v>
      </c>
      <c r="O78" s="41" t="s">
        <v>123</v>
      </c>
      <c r="P78" s="41" t="s">
        <v>123</v>
      </c>
      <c r="Q78" s="41" t="s">
        <v>123</v>
      </c>
      <c r="R78" s="41" t="s">
        <v>123</v>
      </c>
      <c r="S78" s="41" t="s">
        <v>123</v>
      </c>
    </row>
    <row r="79" spans="1:19" s="10" customFormat="1" ht="18">
      <c r="A79" s="79" t="s">
        <v>58</v>
      </c>
      <c r="B79" s="95" t="s">
        <v>59</v>
      </c>
      <c r="C79" s="27">
        <v>260</v>
      </c>
      <c r="D79" s="27">
        <v>240</v>
      </c>
      <c r="E79" s="33"/>
      <c r="F79" s="37">
        <f t="shared" si="3"/>
        <v>263560</v>
      </c>
      <c r="G79" s="40" t="s">
        <v>123</v>
      </c>
      <c r="H79" s="40" t="s">
        <v>123</v>
      </c>
      <c r="I79" s="40" t="s">
        <v>123</v>
      </c>
      <c r="J79" s="40" t="s">
        <v>123</v>
      </c>
      <c r="K79" s="40" t="s">
        <v>123</v>
      </c>
      <c r="L79" s="40">
        <f>SUM(L80:L97)</f>
        <v>263560</v>
      </c>
      <c r="M79" s="40">
        <f>SUM(M80:M97)</f>
        <v>0</v>
      </c>
      <c r="N79" s="40">
        <f>SUM(N80:N97)</f>
        <v>0</v>
      </c>
      <c r="O79" s="40" t="s">
        <v>123</v>
      </c>
      <c r="P79" s="40" t="s">
        <v>123</v>
      </c>
      <c r="Q79" s="40" t="s">
        <v>123</v>
      </c>
      <c r="R79" s="40" t="s">
        <v>123</v>
      </c>
      <c r="S79" s="40" t="s">
        <v>123</v>
      </c>
    </row>
    <row r="80" spans="1:19" s="10" customFormat="1" ht="24.75" customHeight="1">
      <c r="A80" s="16" t="s">
        <v>60</v>
      </c>
      <c r="B80" s="14" t="s">
        <v>61</v>
      </c>
      <c r="C80" s="27">
        <v>260</v>
      </c>
      <c r="D80" s="27">
        <v>240</v>
      </c>
      <c r="E80" s="31">
        <v>226</v>
      </c>
      <c r="F80" s="36">
        <f t="shared" si="3"/>
        <v>263560</v>
      </c>
      <c r="G80" s="41" t="s">
        <v>123</v>
      </c>
      <c r="H80" s="41" t="s">
        <v>123</v>
      </c>
      <c r="I80" s="41" t="s">
        <v>123</v>
      </c>
      <c r="J80" s="41" t="s">
        <v>123</v>
      </c>
      <c r="K80" s="41" t="s">
        <v>123</v>
      </c>
      <c r="L80" s="41">
        <v>263560</v>
      </c>
      <c r="M80" s="41">
        <v>0</v>
      </c>
      <c r="N80" s="41">
        <v>0</v>
      </c>
      <c r="O80" s="41" t="s">
        <v>123</v>
      </c>
      <c r="P80" s="41" t="s">
        <v>123</v>
      </c>
      <c r="Q80" s="41" t="s">
        <v>123</v>
      </c>
      <c r="R80" s="41" t="s">
        <v>123</v>
      </c>
      <c r="S80" s="41" t="s">
        <v>123</v>
      </c>
    </row>
    <row r="81" spans="1:19" s="10" customFormat="1" ht="39.75" customHeight="1">
      <c r="A81" s="16" t="s">
        <v>60</v>
      </c>
      <c r="B81" s="14" t="s">
        <v>61</v>
      </c>
      <c r="C81" s="27">
        <v>260</v>
      </c>
      <c r="D81" s="27">
        <v>240</v>
      </c>
      <c r="E81" s="31">
        <v>310</v>
      </c>
      <c r="F81" s="36">
        <f t="shared" si="3"/>
        <v>0</v>
      </c>
      <c r="G81" s="41" t="s">
        <v>123</v>
      </c>
      <c r="H81" s="41" t="s">
        <v>123</v>
      </c>
      <c r="I81" s="41" t="s">
        <v>123</v>
      </c>
      <c r="J81" s="41" t="s">
        <v>123</v>
      </c>
      <c r="K81" s="41" t="s">
        <v>123</v>
      </c>
      <c r="L81" s="41">
        <v>0</v>
      </c>
      <c r="M81" s="41">
        <v>0</v>
      </c>
      <c r="N81" s="41">
        <v>0</v>
      </c>
      <c r="O81" s="41" t="s">
        <v>123</v>
      </c>
      <c r="P81" s="41" t="s">
        <v>123</v>
      </c>
      <c r="Q81" s="41" t="s">
        <v>123</v>
      </c>
      <c r="R81" s="41" t="s">
        <v>123</v>
      </c>
      <c r="S81" s="41" t="s">
        <v>123</v>
      </c>
    </row>
    <row r="82" spans="1:19" s="10" customFormat="1" ht="18">
      <c r="A82" s="16" t="s">
        <v>62</v>
      </c>
      <c r="B82" s="14" t="s">
        <v>63</v>
      </c>
      <c r="C82" s="27">
        <v>260</v>
      </c>
      <c r="D82" s="27">
        <v>240</v>
      </c>
      <c r="E82" s="31">
        <v>226</v>
      </c>
      <c r="F82" s="36">
        <f t="shared" si="3"/>
        <v>0</v>
      </c>
      <c r="G82" s="41" t="s">
        <v>123</v>
      </c>
      <c r="H82" s="41" t="s">
        <v>123</v>
      </c>
      <c r="I82" s="41" t="s">
        <v>123</v>
      </c>
      <c r="J82" s="41" t="s">
        <v>123</v>
      </c>
      <c r="K82" s="41" t="s">
        <v>123</v>
      </c>
      <c r="L82" s="41">
        <v>0</v>
      </c>
      <c r="M82" s="41">
        <v>0</v>
      </c>
      <c r="N82" s="41">
        <v>0</v>
      </c>
      <c r="O82" s="41" t="s">
        <v>123</v>
      </c>
      <c r="P82" s="41" t="s">
        <v>123</v>
      </c>
      <c r="Q82" s="41" t="s">
        <v>123</v>
      </c>
      <c r="R82" s="41" t="s">
        <v>123</v>
      </c>
      <c r="S82" s="41" t="s">
        <v>123</v>
      </c>
    </row>
    <row r="83" spans="1:19" s="10" customFormat="1" ht="18">
      <c r="A83" s="16" t="s">
        <v>62</v>
      </c>
      <c r="B83" s="14" t="s">
        <v>63</v>
      </c>
      <c r="C83" s="27">
        <v>260</v>
      </c>
      <c r="D83" s="27">
        <v>240</v>
      </c>
      <c r="E83" s="31">
        <v>310</v>
      </c>
      <c r="F83" s="36">
        <f t="shared" si="3"/>
        <v>0</v>
      </c>
      <c r="G83" s="41" t="s">
        <v>123</v>
      </c>
      <c r="H83" s="41" t="s">
        <v>123</v>
      </c>
      <c r="I83" s="41" t="s">
        <v>123</v>
      </c>
      <c r="J83" s="41" t="s">
        <v>123</v>
      </c>
      <c r="K83" s="41" t="s">
        <v>123</v>
      </c>
      <c r="L83" s="41">
        <v>0</v>
      </c>
      <c r="M83" s="41">
        <v>0</v>
      </c>
      <c r="N83" s="41">
        <v>0</v>
      </c>
      <c r="O83" s="41" t="s">
        <v>123</v>
      </c>
      <c r="P83" s="41" t="s">
        <v>123</v>
      </c>
      <c r="Q83" s="41" t="s">
        <v>123</v>
      </c>
      <c r="R83" s="41" t="s">
        <v>123</v>
      </c>
      <c r="S83" s="41" t="s">
        <v>123</v>
      </c>
    </row>
    <row r="84" spans="1:19" s="10" customFormat="1" ht="33">
      <c r="A84" s="16" t="s">
        <v>64</v>
      </c>
      <c r="B84" s="12" t="s">
        <v>65</v>
      </c>
      <c r="C84" s="27">
        <v>260</v>
      </c>
      <c r="D84" s="27">
        <v>240</v>
      </c>
      <c r="E84" s="31">
        <v>340</v>
      </c>
      <c r="F84" s="36">
        <f t="shared" si="3"/>
        <v>0</v>
      </c>
      <c r="G84" s="41" t="s">
        <v>123</v>
      </c>
      <c r="H84" s="41" t="s">
        <v>123</v>
      </c>
      <c r="I84" s="41" t="s">
        <v>123</v>
      </c>
      <c r="J84" s="41" t="s">
        <v>123</v>
      </c>
      <c r="K84" s="41" t="s">
        <v>123</v>
      </c>
      <c r="L84" s="41">
        <v>0</v>
      </c>
      <c r="M84" s="41">
        <v>0</v>
      </c>
      <c r="N84" s="41">
        <v>0</v>
      </c>
      <c r="O84" s="41" t="s">
        <v>123</v>
      </c>
      <c r="P84" s="41" t="s">
        <v>123</v>
      </c>
      <c r="Q84" s="41" t="s">
        <v>123</v>
      </c>
      <c r="R84" s="41" t="s">
        <v>123</v>
      </c>
      <c r="S84" s="41" t="s">
        <v>123</v>
      </c>
    </row>
    <row r="85" spans="1:19" s="10" customFormat="1" ht="18">
      <c r="A85" s="16" t="s">
        <v>66</v>
      </c>
      <c r="B85" s="14" t="s">
        <v>185</v>
      </c>
      <c r="C85" s="27">
        <v>260</v>
      </c>
      <c r="D85" s="27">
        <v>240</v>
      </c>
      <c r="E85" s="31">
        <v>226</v>
      </c>
      <c r="F85" s="36">
        <f t="shared" si="3"/>
        <v>0</v>
      </c>
      <c r="G85" s="41" t="s">
        <v>123</v>
      </c>
      <c r="H85" s="41" t="s">
        <v>123</v>
      </c>
      <c r="I85" s="41" t="s">
        <v>123</v>
      </c>
      <c r="J85" s="41" t="s">
        <v>123</v>
      </c>
      <c r="K85" s="41" t="s">
        <v>123</v>
      </c>
      <c r="L85" s="41">
        <v>0</v>
      </c>
      <c r="M85" s="41">
        <v>0</v>
      </c>
      <c r="N85" s="41">
        <v>0</v>
      </c>
      <c r="O85" s="41" t="s">
        <v>123</v>
      </c>
      <c r="P85" s="41" t="s">
        <v>123</v>
      </c>
      <c r="Q85" s="41" t="s">
        <v>123</v>
      </c>
      <c r="R85" s="41" t="s">
        <v>123</v>
      </c>
      <c r="S85" s="41" t="s">
        <v>123</v>
      </c>
    </row>
    <row r="86" spans="1:19" s="10" customFormat="1" ht="18">
      <c r="A86" s="16" t="s">
        <v>66</v>
      </c>
      <c r="B86" s="14" t="s">
        <v>185</v>
      </c>
      <c r="C86" s="27">
        <v>260</v>
      </c>
      <c r="D86" s="27">
        <v>240</v>
      </c>
      <c r="E86" s="31">
        <v>310</v>
      </c>
      <c r="F86" s="36">
        <f t="shared" si="3"/>
        <v>0</v>
      </c>
      <c r="G86" s="41" t="s">
        <v>123</v>
      </c>
      <c r="H86" s="41" t="s">
        <v>123</v>
      </c>
      <c r="I86" s="41" t="s">
        <v>123</v>
      </c>
      <c r="J86" s="41" t="s">
        <v>123</v>
      </c>
      <c r="K86" s="41" t="s">
        <v>123</v>
      </c>
      <c r="L86" s="41">
        <v>0</v>
      </c>
      <c r="M86" s="41">
        <v>0</v>
      </c>
      <c r="N86" s="41">
        <v>0</v>
      </c>
      <c r="O86" s="41" t="s">
        <v>123</v>
      </c>
      <c r="P86" s="41" t="s">
        <v>123</v>
      </c>
      <c r="Q86" s="41" t="s">
        <v>123</v>
      </c>
      <c r="R86" s="41" t="s">
        <v>123</v>
      </c>
      <c r="S86" s="41" t="s">
        <v>123</v>
      </c>
    </row>
    <row r="87" spans="1:19" s="10" customFormat="1" ht="18">
      <c r="A87" s="16" t="s">
        <v>67</v>
      </c>
      <c r="B87" s="14" t="s">
        <v>68</v>
      </c>
      <c r="C87" s="27">
        <v>260</v>
      </c>
      <c r="D87" s="27">
        <v>240</v>
      </c>
      <c r="E87" s="31">
        <v>226</v>
      </c>
      <c r="F87" s="36">
        <f t="shared" si="3"/>
        <v>0</v>
      </c>
      <c r="G87" s="41" t="s">
        <v>123</v>
      </c>
      <c r="H87" s="41" t="s">
        <v>123</v>
      </c>
      <c r="I87" s="41" t="s">
        <v>123</v>
      </c>
      <c r="J87" s="41" t="s">
        <v>123</v>
      </c>
      <c r="K87" s="41" t="s">
        <v>123</v>
      </c>
      <c r="L87" s="41">
        <v>0</v>
      </c>
      <c r="M87" s="41">
        <v>0</v>
      </c>
      <c r="N87" s="41">
        <v>0</v>
      </c>
      <c r="O87" s="41" t="s">
        <v>123</v>
      </c>
      <c r="P87" s="41" t="s">
        <v>123</v>
      </c>
      <c r="Q87" s="41" t="s">
        <v>123</v>
      </c>
      <c r="R87" s="41" t="s">
        <v>123</v>
      </c>
      <c r="S87" s="41" t="s">
        <v>123</v>
      </c>
    </row>
    <row r="88" spans="1:19" s="10" customFormat="1" ht="18">
      <c r="A88" s="16" t="s">
        <v>69</v>
      </c>
      <c r="B88" s="14" t="s">
        <v>186</v>
      </c>
      <c r="C88" s="27">
        <v>260</v>
      </c>
      <c r="D88" s="27">
        <v>240</v>
      </c>
      <c r="E88" s="31">
        <v>226</v>
      </c>
      <c r="F88" s="36">
        <f t="shared" si="3"/>
        <v>0</v>
      </c>
      <c r="G88" s="41" t="s">
        <v>123</v>
      </c>
      <c r="H88" s="41" t="s">
        <v>123</v>
      </c>
      <c r="I88" s="41" t="s">
        <v>123</v>
      </c>
      <c r="J88" s="41" t="s">
        <v>123</v>
      </c>
      <c r="K88" s="41" t="s">
        <v>123</v>
      </c>
      <c r="L88" s="41">
        <v>0</v>
      </c>
      <c r="M88" s="41">
        <v>0</v>
      </c>
      <c r="N88" s="41">
        <v>0</v>
      </c>
      <c r="O88" s="41" t="s">
        <v>123</v>
      </c>
      <c r="P88" s="41" t="s">
        <v>123</v>
      </c>
      <c r="Q88" s="41" t="s">
        <v>123</v>
      </c>
      <c r="R88" s="41" t="s">
        <v>123</v>
      </c>
      <c r="S88" s="41" t="s">
        <v>123</v>
      </c>
    </row>
    <row r="89" spans="1:19" s="10" customFormat="1" ht="18">
      <c r="A89" s="16" t="s">
        <v>70</v>
      </c>
      <c r="B89" s="14" t="s">
        <v>187</v>
      </c>
      <c r="C89" s="27">
        <v>260</v>
      </c>
      <c r="D89" s="27">
        <v>240</v>
      </c>
      <c r="E89" s="31">
        <v>225</v>
      </c>
      <c r="F89" s="36">
        <f>SUM(L89:N89)</f>
        <v>0</v>
      </c>
      <c r="G89" s="41" t="s">
        <v>123</v>
      </c>
      <c r="H89" s="41" t="s">
        <v>123</v>
      </c>
      <c r="I89" s="41" t="s">
        <v>123</v>
      </c>
      <c r="J89" s="41" t="s">
        <v>123</v>
      </c>
      <c r="K89" s="41" t="s">
        <v>123</v>
      </c>
      <c r="L89" s="41">
        <v>0</v>
      </c>
      <c r="M89" s="41">
        <v>0</v>
      </c>
      <c r="N89" s="41">
        <v>0</v>
      </c>
      <c r="O89" s="41" t="s">
        <v>123</v>
      </c>
      <c r="P89" s="41" t="s">
        <v>123</v>
      </c>
      <c r="Q89" s="41" t="s">
        <v>123</v>
      </c>
      <c r="R89" s="41" t="s">
        <v>123</v>
      </c>
      <c r="S89" s="41" t="s">
        <v>123</v>
      </c>
    </row>
    <row r="90" spans="1:19" s="10" customFormat="1" ht="18">
      <c r="A90" s="16" t="s">
        <v>71</v>
      </c>
      <c r="B90" s="14" t="s">
        <v>72</v>
      </c>
      <c r="C90" s="27">
        <v>260</v>
      </c>
      <c r="D90" s="27">
        <v>240</v>
      </c>
      <c r="E90" s="31">
        <v>225</v>
      </c>
      <c r="F90" s="36">
        <f t="shared" si="3"/>
        <v>0</v>
      </c>
      <c r="G90" s="41" t="s">
        <v>123</v>
      </c>
      <c r="H90" s="41" t="s">
        <v>123</v>
      </c>
      <c r="I90" s="41" t="s">
        <v>123</v>
      </c>
      <c r="J90" s="41" t="s">
        <v>123</v>
      </c>
      <c r="K90" s="41" t="s">
        <v>123</v>
      </c>
      <c r="L90" s="41">
        <v>0</v>
      </c>
      <c r="M90" s="41">
        <v>0</v>
      </c>
      <c r="N90" s="41">
        <v>0</v>
      </c>
      <c r="O90" s="41" t="s">
        <v>123</v>
      </c>
      <c r="P90" s="41" t="s">
        <v>123</v>
      </c>
      <c r="Q90" s="41" t="s">
        <v>123</v>
      </c>
      <c r="R90" s="41" t="s">
        <v>123</v>
      </c>
      <c r="S90" s="41" t="s">
        <v>123</v>
      </c>
    </row>
    <row r="91" spans="1:19" s="10" customFormat="1" ht="18">
      <c r="A91" s="16" t="s">
        <v>73</v>
      </c>
      <c r="B91" s="14" t="s">
        <v>74</v>
      </c>
      <c r="C91" s="27">
        <v>260</v>
      </c>
      <c r="D91" s="27">
        <v>240</v>
      </c>
      <c r="E91" s="31">
        <v>226</v>
      </c>
      <c r="F91" s="36">
        <f t="shared" si="3"/>
        <v>0</v>
      </c>
      <c r="G91" s="41" t="s">
        <v>123</v>
      </c>
      <c r="H91" s="41" t="s">
        <v>123</v>
      </c>
      <c r="I91" s="41" t="s">
        <v>123</v>
      </c>
      <c r="J91" s="41" t="s">
        <v>123</v>
      </c>
      <c r="K91" s="41" t="s">
        <v>123</v>
      </c>
      <c r="L91" s="41">
        <v>0</v>
      </c>
      <c r="M91" s="41">
        <v>0</v>
      </c>
      <c r="N91" s="41">
        <v>0</v>
      </c>
      <c r="O91" s="41" t="s">
        <v>123</v>
      </c>
      <c r="P91" s="41" t="s">
        <v>123</v>
      </c>
      <c r="Q91" s="41" t="s">
        <v>123</v>
      </c>
      <c r="R91" s="41" t="s">
        <v>123</v>
      </c>
      <c r="S91" s="41" t="s">
        <v>123</v>
      </c>
    </row>
    <row r="92" spans="1:19" s="10" customFormat="1" ht="18">
      <c r="A92" s="16" t="s">
        <v>73</v>
      </c>
      <c r="B92" s="14" t="s">
        <v>74</v>
      </c>
      <c r="C92" s="27">
        <v>260</v>
      </c>
      <c r="D92" s="27">
        <v>240</v>
      </c>
      <c r="E92" s="31">
        <v>340</v>
      </c>
      <c r="F92" s="36">
        <f t="shared" si="3"/>
        <v>0</v>
      </c>
      <c r="G92" s="41" t="s">
        <v>123</v>
      </c>
      <c r="H92" s="41" t="s">
        <v>123</v>
      </c>
      <c r="I92" s="41" t="s">
        <v>123</v>
      </c>
      <c r="J92" s="41" t="s">
        <v>123</v>
      </c>
      <c r="K92" s="41" t="s">
        <v>123</v>
      </c>
      <c r="L92" s="41">
        <v>0</v>
      </c>
      <c r="M92" s="41">
        <v>0</v>
      </c>
      <c r="N92" s="41">
        <v>0</v>
      </c>
      <c r="O92" s="41" t="s">
        <v>123</v>
      </c>
      <c r="P92" s="41" t="s">
        <v>123</v>
      </c>
      <c r="Q92" s="41" t="s">
        <v>123</v>
      </c>
      <c r="R92" s="41" t="s">
        <v>123</v>
      </c>
      <c r="S92" s="41" t="s">
        <v>123</v>
      </c>
    </row>
    <row r="93" spans="1:19" s="10" customFormat="1" ht="26.25">
      <c r="A93" s="16" t="s">
        <v>75</v>
      </c>
      <c r="B93" s="14" t="s">
        <v>76</v>
      </c>
      <c r="C93" s="27">
        <v>260</v>
      </c>
      <c r="D93" s="27">
        <v>240</v>
      </c>
      <c r="E93" s="31">
        <v>225</v>
      </c>
      <c r="F93" s="36">
        <f t="shared" si="3"/>
        <v>0</v>
      </c>
      <c r="G93" s="41" t="s">
        <v>123</v>
      </c>
      <c r="H93" s="41" t="s">
        <v>123</v>
      </c>
      <c r="I93" s="41" t="s">
        <v>123</v>
      </c>
      <c r="J93" s="41" t="s">
        <v>123</v>
      </c>
      <c r="K93" s="41" t="s">
        <v>123</v>
      </c>
      <c r="L93" s="41">
        <v>0</v>
      </c>
      <c r="M93" s="41">
        <v>0</v>
      </c>
      <c r="N93" s="41">
        <v>0</v>
      </c>
      <c r="O93" s="41" t="s">
        <v>123</v>
      </c>
      <c r="P93" s="41" t="s">
        <v>123</v>
      </c>
      <c r="Q93" s="41" t="s">
        <v>123</v>
      </c>
      <c r="R93" s="41" t="s">
        <v>123</v>
      </c>
      <c r="S93" s="41" t="s">
        <v>123</v>
      </c>
    </row>
    <row r="94" spans="1:19" s="10" customFormat="1" ht="33">
      <c r="A94" s="16" t="s">
        <v>77</v>
      </c>
      <c r="B94" s="14" t="s">
        <v>78</v>
      </c>
      <c r="C94" s="27">
        <v>260</v>
      </c>
      <c r="D94" s="27">
        <v>240</v>
      </c>
      <c r="E94" s="31">
        <v>225</v>
      </c>
      <c r="F94" s="36">
        <f t="shared" si="3"/>
        <v>0</v>
      </c>
      <c r="G94" s="41" t="s">
        <v>123</v>
      </c>
      <c r="H94" s="41" t="s">
        <v>123</v>
      </c>
      <c r="I94" s="41" t="s">
        <v>123</v>
      </c>
      <c r="J94" s="41" t="s">
        <v>123</v>
      </c>
      <c r="K94" s="41" t="s">
        <v>123</v>
      </c>
      <c r="L94" s="41">
        <v>0</v>
      </c>
      <c r="M94" s="41">
        <v>0</v>
      </c>
      <c r="N94" s="41">
        <v>0</v>
      </c>
      <c r="O94" s="41" t="s">
        <v>123</v>
      </c>
      <c r="P94" s="41" t="s">
        <v>123</v>
      </c>
      <c r="Q94" s="41" t="s">
        <v>123</v>
      </c>
      <c r="R94" s="41" t="s">
        <v>123</v>
      </c>
      <c r="S94" s="41" t="s">
        <v>123</v>
      </c>
    </row>
    <row r="95" spans="1:19" s="10" customFormat="1" ht="33">
      <c r="A95" s="16" t="s">
        <v>77</v>
      </c>
      <c r="B95" s="14" t="s">
        <v>78</v>
      </c>
      <c r="C95" s="27">
        <v>260</v>
      </c>
      <c r="D95" s="27">
        <v>240</v>
      </c>
      <c r="E95" s="31">
        <v>310</v>
      </c>
      <c r="F95" s="36">
        <f t="shared" si="3"/>
        <v>0</v>
      </c>
      <c r="G95" s="41" t="s">
        <v>123</v>
      </c>
      <c r="H95" s="41" t="s">
        <v>123</v>
      </c>
      <c r="I95" s="41" t="s">
        <v>123</v>
      </c>
      <c r="J95" s="41" t="s">
        <v>123</v>
      </c>
      <c r="K95" s="41" t="s">
        <v>123</v>
      </c>
      <c r="L95" s="41">
        <v>0</v>
      </c>
      <c r="M95" s="41">
        <v>0</v>
      </c>
      <c r="N95" s="41">
        <v>0</v>
      </c>
      <c r="O95" s="41" t="s">
        <v>123</v>
      </c>
      <c r="P95" s="41" t="s">
        <v>123</v>
      </c>
      <c r="Q95" s="41" t="s">
        <v>123</v>
      </c>
      <c r="R95" s="41" t="s">
        <v>123</v>
      </c>
      <c r="S95" s="41" t="s">
        <v>123</v>
      </c>
    </row>
    <row r="96" spans="1:19" s="10" customFormat="1" ht="26.25">
      <c r="A96" s="16" t="s">
        <v>79</v>
      </c>
      <c r="B96" s="14" t="s">
        <v>80</v>
      </c>
      <c r="C96" s="27">
        <v>260</v>
      </c>
      <c r="D96" s="27">
        <v>240</v>
      </c>
      <c r="E96" s="31">
        <v>225</v>
      </c>
      <c r="F96" s="36">
        <f t="shared" si="3"/>
        <v>0</v>
      </c>
      <c r="G96" s="41" t="s">
        <v>123</v>
      </c>
      <c r="H96" s="41" t="s">
        <v>123</v>
      </c>
      <c r="I96" s="41" t="s">
        <v>123</v>
      </c>
      <c r="J96" s="41" t="s">
        <v>123</v>
      </c>
      <c r="K96" s="41" t="s">
        <v>123</v>
      </c>
      <c r="L96" s="41">
        <v>0</v>
      </c>
      <c r="M96" s="41">
        <v>0</v>
      </c>
      <c r="N96" s="41">
        <v>0</v>
      </c>
      <c r="O96" s="41" t="s">
        <v>123</v>
      </c>
      <c r="P96" s="41" t="s">
        <v>123</v>
      </c>
      <c r="Q96" s="41" t="s">
        <v>123</v>
      </c>
      <c r="R96" s="41" t="s">
        <v>123</v>
      </c>
      <c r="S96" s="41" t="s">
        <v>123</v>
      </c>
    </row>
    <row r="97" spans="1:19" s="10" customFormat="1" ht="26.25">
      <c r="A97" s="16" t="s">
        <v>81</v>
      </c>
      <c r="B97" s="12" t="s">
        <v>82</v>
      </c>
      <c r="C97" s="27">
        <v>260</v>
      </c>
      <c r="D97" s="27">
        <v>240</v>
      </c>
      <c r="E97" s="31">
        <v>226</v>
      </c>
      <c r="F97" s="36">
        <f t="shared" si="3"/>
        <v>0</v>
      </c>
      <c r="G97" s="41" t="s">
        <v>123</v>
      </c>
      <c r="H97" s="41" t="s">
        <v>123</v>
      </c>
      <c r="I97" s="41" t="s">
        <v>123</v>
      </c>
      <c r="J97" s="41" t="s">
        <v>123</v>
      </c>
      <c r="K97" s="41" t="s">
        <v>123</v>
      </c>
      <c r="L97" s="41">
        <v>0</v>
      </c>
      <c r="M97" s="41">
        <v>0</v>
      </c>
      <c r="N97" s="41">
        <v>0</v>
      </c>
      <c r="O97" s="41" t="s">
        <v>123</v>
      </c>
      <c r="P97" s="41" t="s">
        <v>123</v>
      </c>
      <c r="Q97" s="41" t="s">
        <v>123</v>
      </c>
      <c r="R97" s="41" t="s">
        <v>123</v>
      </c>
      <c r="S97" s="41" t="s">
        <v>123</v>
      </c>
    </row>
    <row r="98" spans="1:19" s="10" customFormat="1" ht="18">
      <c r="A98" s="79" t="s">
        <v>193</v>
      </c>
      <c r="B98" s="95" t="s">
        <v>212</v>
      </c>
      <c r="C98" s="96"/>
      <c r="D98" s="96"/>
      <c r="E98" s="97"/>
      <c r="F98" s="37">
        <f t="shared" si="3"/>
        <v>0</v>
      </c>
      <c r="G98" s="40" t="s">
        <v>123</v>
      </c>
      <c r="H98" s="40" t="s">
        <v>123</v>
      </c>
      <c r="I98" s="40" t="s">
        <v>123</v>
      </c>
      <c r="J98" s="40" t="s">
        <v>123</v>
      </c>
      <c r="K98" s="40" t="s">
        <v>123</v>
      </c>
      <c r="L98" s="40">
        <f>SUM(L99)</f>
        <v>0</v>
      </c>
      <c r="M98" s="40">
        <v>0</v>
      </c>
      <c r="N98" s="40">
        <v>0</v>
      </c>
      <c r="O98" s="40" t="s">
        <v>123</v>
      </c>
      <c r="P98" s="40" t="s">
        <v>123</v>
      </c>
      <c r="Q98" s="40" t="s">
        <v>123</v>
      </c>
      <c r="R98" s="40" t="s">
        <v>123</v>
      </c>
      <c r="S98" s="40" t="s">
        <v>123</v>
      </c>
    </row>
    <row r="99" spans="1:19" s="10" customFormat="1" ht="18">
      <c r="A99" s="20"/>
      <c r="B99" s="92" t="s">
        <v>133</v>
      </c>
      <c r="C99" s="99">
        <v>220</v>
      </c>
      <c r="D99" s="99">
        <v>112</v>
      </c>
      <c r="E99" s="100">
        <v>212</v>
      </c>
      <c r="F99" s="37">
        <f t="shared" si="3"/>
        <v>0</v>
      </c>
      <c r="G99" s="41" t="s">
        <v>123</v>
      </c>
      <c r="H99" s="41" t="s">
        <v>123</v>
      </c>
      <c r="I99" s="41" t="s">
        <v>123</v>
      </c>
      <c r="J99" s="41" t="s">
        <v>123</v>
      </c>
      <c r="K99" s="41" t="s">
        <v>123</v>
      </c>
      <c r="L99" s="61">
        <f>SUM(L100)</f>
        <v>0</v>
      </c>
      <c r="M99" s="61">
        <f>SUM(M100)</f>
        <v>0</v>
      </c>
      <c r="N99" s="61">
        <f>SUM(N100)</f>
        <v>0</v>
      </c>
      <c r="O99" s="41" t="s">
        <v>123</v>
      </c>
      <c r="P99" s="41" t="s">
        <v>123</v>
      </c>
      <c r="Q99" s="41" t="s">
        <v>123</v>
      </c>
      <c r="R99" s="41" t="s">
        <v>123</v>
      </c>
      <c r="S99" s="41" t="s">
        <v>123</v>
      </c>
    </row>
    <row r="100" spans="1:19" s="10" customFormat="1" ht="33">
      <c r="A100" s="16" t="s">
        <v>189</v>
      </c>
      <c r="B100" s="94" t="s">
        <v>213</v>
      </c>
      <c r="C100" s="96"/>
      <c r="D100" s="96"/>
      <c r="E100" s="97">
        <v>212</v>
      </c>
      <c r="F100" s="36">
        <f t="shared" si="3"/>
        <v>0</v>
      </c>
      <c r="G100" s="41" t="s">
        <v>123</v>
      </c>
      <c r="H100" s="41" t="s">
        <v>123</v>
      </c>
      <c r="I100" s="41" t="s">
        <v>123</v>
      </c>
      <c r="J100" s="41" t="s">
        <v>123</v>
      </c>
      <c r="K100" s="41" t="s">
        <v>123</v>
      </c>
      <c r="L100" s="41">
        <v>0</v>
      </c>
      <c r="M100" s="41">
        <v>0</v>
      </c>
      <c r="N100" s="41">
        <v>0</v>
      </c>
      <c r="O100" s="41" t="s">
        <v>123</v>
      </c>
      <c r="P100" s="41" t="s">
        <v>123</v>
      </c>
      <c r="Q100" s="41" t="s">
        <v>123</v>
      </c>
      <c r="R100" s="41" t="s">
        <v>123</v>
      </c>
      <c r="S100" s="41" t="s">
        <v>123</v>
      </c>
    </row>
    <row r="101" spans="1:19" s="80" customFormat="1" ht="33">
      <c r="A101" s="79" t="s">
        <v>104</v>
      </c>
      <c r="B101" s="95" t="s">
        <v>105</v>
      </c>
      <c r="C101" s="97"/>
      <c r="D101" s="97"/>
      <c r="E101" s="96"/>
      <c r="F101" s="37">
        <f t="shared" si="3"/>
        <v>0</v>
      </c>
      <c r="G101" s="41" t="s">
        <v>123</v>
      </c>
      <c r="H101" s="41" t="s">
        <v>123</v>
      </c>
      <c r="I101" s="41" t="s">
        <v>123</v>
      </c>
      <c r="J101" s="41" t="s">
        <v>123</v>
      </c>
      <c r="K101" s="41" t="s">
        <v>123</v>
      </c>
      <c r="L101" s="87">
        <v>0</v>
      </c>
      <c r="M101" s="87">
        <f>SUM(M102)</f>
        <v>0</v>
      </c>
      <c r="N101" s="87">
        <f>SUM(N102)</f>
        <v>0</v>
      </c>
      <c r="O101" s="41" t="s">
        <v>123</v>
      </c>
      <c r="P101" s="41" t="s">
        <v>123</v>
      </c>
      <c r="Q101" s="41" t="s">
        <v>123</v>
      </c>
      <c r="R101" s="41" t="s">
        <v>123</v>
      </c>
      <c r="S101" s="41" t="s">
        <v>123</v>
      </c>
    </row>
    <row r="102" spans="1:19" s="10" customFormat="1" ht="18">
      <c r="A102" s="38"/>
      <c r="B102" s="25" t="s">
        <v>133</v>
      </c>
      <c r="C102" s="24">
        <v>220</v>
      </c>
      <c r="D102" s="24">
        <v>112</v>
      </c>
      <c r="E102" s="78">
        <v>212</v>
      </c>
      <c r="F102" s="37">
        <f t="shared" si="3"/>
        <v>0</v>
      </c>
      <c r="G102" s="41" t="s">
        <v>123</v>
      </c>
      <c r="H102" s="41" t="s">
        <v>123</v>
      </c>
      <c r="I102" s="41" t="s">
        <v>123</v>
      </c>
      <c r="J102" s="41" t="s">
        <v>123</v>
      </c>
      <c r="K102" s="41" t="s">
        <v>123</v>
      </c>
      <c r="L102" s="40"/>
      <c r="M102" s="40">
        <f>SUM(M103:M105)</f>
        <v>0</v>
      </c>
      <c r="N102" s="40">
        <f>SUM(N103:N105)</f>
        <v>0</v>
      </c>
      <c r="O102" s="41" t="s">
        <v>123</v>
      </c>
      <c r="P102" s="41" t="s">
        <v>123</v>
      </c>
      <c r="Q102" s="41" t="s">
        <v>123</v>
      </c>
      <c r="R102" s="41" t="s">
        <v>123</v>
      </c>
      <c r="S102" s="41" t="s">
        <v>123</v>
      </c>
    </row>
    <row r="103" spans="1:19" s="10" customFormat="1" ht="50.25">
      <c r="A103" s="18" t="s">
        <v>223</v>
      </c>
      <c r="B103" s="12" t="s">
        <v>239</v>
      </c>
      <c r="C103" s="31"/>
      <c r="D103" s="31"/>
      <c r="E103" s="27">
        <v>212</v>
      </c>
      <c r="F103" s="36">
        <f t="shared" si="3"/>
        <v>0</v>
      </c>
      <c r="G103" s="41" t="s">
        <v>123</v>
      </c>
      <c r="H103" s="41" t="s">
        <v>123</v>
      </c>
      <c r="I103" s="41" t="s">
        <v>123</v>
      </c>
      <c r="J103" s="41" t="s">
        <v>123</v>
      </c>
      <c r="K103" s="41" t="s">
        <v>123</v>
      </c>
      <c r="L103" s="41"/>
      <c r="M103" s="41">
        <v>0</v>
      </c>
      <c r="N103" s="41">
        <v>0</v>
      </c>
      <c r="O103" s="41" t="s">
        <v>123</v>
      </c>
      <c r="P103" s="41" t="s">
        <v>123</v>
      </c>
      <c r="Q103" s="41" t="s">
        <v>123</v>
      </c>
      <c r="R103" s="41" t="s">
        <v>123</v>
      </c>
      <c r="S103" s="41" t="s">
        <v>123</v>
      </c>
    </row>
    <row r="104" spans="1:19" s="10" customFormat="1" ht="33">
      <c r="A104" s="18" t="s">
        <v>221</v>
      </c>
      <c r="B104" s="17" t="s">
        <v>222</v>
      </c>
      <c r="C104" s="34"/>
      <c r="D104" s="34"/>
      <c r="E104" s="27">
        <v>212</v>
      </c>
      <c r="F104" s="36">
        <f t="shared" si="3"/>
        <v>0</v>
      </c>
      <c r="G104" s="41" t="s">
        <v>123</v>
      </c>
      <c r="H104" s="41" t="s">
        <v>123</v>
      </c>
      <c r="I104" s="41" t="s">
        <v>123</v>
      </c>
      <c r="J104" s="41" t="s">
        <v>123</v>
      </c>
      <c r="K104" s="41" t="s">
        <v>123</v>
      </c>
      <c r="L104" s="41">
        <v>0</v>
      </c>
      <c r="M104" s="41">
        <v>0</v>
      </c>
      <c r="N104" s="41">
        <v>0</v>
      </c>
      <c r="O104" s="41" t="s">
        <v>123</v>
      </c>
      <c r="P104" s="41" t="s">
        <v>123</v>
      </c>
      <c r="Q104" s="41" t="s">
        <v>123</v>
      </c>
      <c r="R104" s="41" t="s">
        <v>123</v>
      </c>
      <c r="S104" s="41" t="s">
        <v>123</v>
      </c>
    </row>
    <row r="105" spans="1:19" s="10" customFormat="1" ht="50.25">
      <c r="A105" s="16" t="s">
        <v>224</v>
      </c>
      <c r="B105" s="14" t="s">
        <v>225</v>
      </c>
      <c r="C105" s="34"/>
      <c r="D105" s="34"/>
      <c r="E105" s="27">
        <v>212</v>
      </c>
      <c r="F105" s="36">
        <f t="shared" si="3"/>
        <v>0</v>
      </c>
      <c r="G105" s="41" t="s">
        <v>123</v>
      </c>
      <c r="H105" s="41" t="s">
        <v>123</v>
      </c>
      <c r="I105" s="41" t="s">
        <v>123</v>
      </c>
      <c r="J105" s="41" t="s">
        <v>123</v>
      </c>
      <c r="K105" s="41" t="s">
        <v>123</v>
      </c>
      <c r="L105" s="41">
        <v>0</v>
      </c>
      <c r="M105" s="41">
        <v>0</v>
      </c>
      <c r="N105" s="41">
        <v>0</v>
      </c>
      <c r="O105" s="41" t="s">
        <v>123</v>
      </c>
      <c r="P105" s="41" t="s">
        <v>123</v>
      </c>
      <c r="Q105" s="41" t="s">
        <v>123</v>
      </c>
      <c r="R105" s="41" t="s">
        <v>123</v>
      </c>
      <c r="S105" s="41" t="s">
        <v>123</v>
      </c>
    </row>
    <row r="106" spans="1:19" s="10" customFormat="1" ht="18">
      <c r="A106" s="16"/>
      <c r="B106" s="14"/>
      <c r="C106" s="34"/>
      <c r="D106" s="34"/>
      <c r="E106" s="27"/>
      <c r="F106" s="36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s="10" customFormat="1" ht="33">
      <c r="A107" s="16" t="s">
        <v>216</v>
      </c>
      <c r="B107" s="14" t="s">
        <v>240</v>
      </c>
      <c r="C107" s="31">
        <v>260</v>
      </c>
      <c r="D107" s="31">
        <v>240</v>
      </c>
      <c r="E107" s="27">
        <v>226</v>
      </c>
      <c r="F107" s="36">
        <f t="shared" si="3"/>
        <v>0</v>
      </c>
      <c r="G107" s="41" t="s">
        <v>123</v>
      </c>
      <c r="H107" s="41" t="s">
        <v>123</v>
      </c>
      <c r="I107" s="41" t="s">
        <v>123</v>
      </c>
      <c r="J107" s="41" t="s">
        <v>123</v>
      </c>
      <c r="K107" s="41" t="s">
        <v>123</v>
      </c>
      <c r="L107" s="41">
        <v>0</v>
      </c>
      <c r="M107" s="41">
        <v>0</v>
      </c>
      <c r="N107" s="41">
        <v>0</v>
      </c>
      <c r="O107" s="41" t="s">
        <v>123</v>
      </c>
      <c r="P107" s="41" t="s">
        <v>123</v>
      </c>
      <c r="Q107" s="41" t="s">
        <v>123</v>
      </c>
      <c r="R107" s="41" t="s">
        <v>123</v>
      </c>
      <c r="S107" s="41" t="s">
        <v>123</v>
      </c>
    </row>
    <row r="108" spans="1:19" s="65" customFormat="1" ht="33">
      <c r="A108" s="74" t="s">
        <v>83</v>
      </c>
      <c r="B108" s="75" t="s">
        <v>84</v>
      </c>
      <c r="C108" s="76"/>
      <c r="D108" s="76"/>
      <c r="E108" s="73"/>
      <c r="F108" s="91">
        <f t="shared" si="3"/>
        <v>0</v>
      </c>
      <c r="G108" s="90" t="s">
        <v>123</v>
      </c>
      <c r="H108" s="90" t="s">
        <v>123</v>
      </c>
      <c r="I108" s="90" t="s">
        <v>123</v>
      </c>
      <c r="J108" s="90" t="s">
        <v>123</v>
      </c>
      <c r="K108" s="90" t="s">
        <v>123</v>
      </c>
      <c r="L108" s="87">
        <f>SUM(L109:L117)</f>
        <v>0</v>
      </c>
      <c r="M108" s="87">
        <f>SUM(M109:M117)</f>
        <v>0</v>
      </c>
      <c r="N108" s="87">
        <f>SUM(N109:N117)</f>
        <v>0</v>
      </c>
      <c r="O108" s="87" t="s">
        <v>123</v>
      </c>
      <c r="P108" s="87" t="s">
        <v>123</v>
      </c>
      <c r="Q108" s="87" t="s">
        <v>123</v>
      </c>
      <c r="R108" s="87" t="s">
        <v>123</v>
      </c>
      <c r="S108" s="87" t="s">
        <v>123</v>
      </c>
    </row>
    <row r="109" spans="1:19" s="10" customFormat="1" ht="18">
      <c r="A109" s="38"/>
      <c r="B109" s="25" t="s">
        <v>133</v>
      </c>
      <c r="C109" s="24">
        <v>220</v>
      </c>
      <c r="D109" s="24">
        <v>112</v>
      </c>
      <c r="E109" s="78">
        <v>212</v>
      </c>
      <c r="F109" s="36">
        <f t="shared" si="3"/>
        <v>0</v>
      </c>
      <c r="G109" s="41" t="s">
        <v>123</v>
      </c>
      <c r="H109" s="41" t="s">
        <v>123</v>
      </c>
      <c r="I109" s="41" t="s">
        <v>123</v>
      </c>
      <c r="J109" s="41" t="s">
        <v>123</v>
      </c>
      <c r="K109" s="41" t="s">
        <v>123</v>
      </c>
      <c r="L109" s="41">
        <v>0</v>
      </c>
      <c r="M109" s="41">
        <v>0</v>
      </c>
      <c r="N109" s="41">
        <v>0</v>
      </c>
      <c r="O109" s="41" t="s">
        <v>123</v>
      </c>
      <c r="P109" s="41" t="s">
        <v>123</v>
      </c>
      <c r="Q109" s="41" t="s">
        <v>123</v>
      </c>
      <c r="R109" s="41" t="s">
        <v>123</v>
      </c>
      <c r="S109" s="41" t="s">
        <v>123</v>
      </c>
    </row>
    <row r="110" spans="1:19" s="10" customFormat="1" ht="33">
      <c r="A110" s="18" t="s">
        <v>214</v>
      </c>
      <c r="B110" s="17" t="s">
        <v>215</v>
      </c>
      <c r="C110" s="34"/>
      <c r="D110" s="34"/>
      <c r="E110" s="27">
        <v>212</v>
      </c>
      <c r="F110" s="36">
        <f t="shared" si="3"/>
        <v>0</v>
      </c>
      <c r="G110" s="41" t="s">
        <v>123</v>
      </c>
      <c r="H110" s="41" t="s">
        <v>123</v>
      </c>
      <c r="I110" s="41" t="s">
        <v>123</v>
      </c>
      <c r="J110" s="41" t="s">
        <v>123</v>
      </c>
      <c r="K110" s="41" t="s">
        <v>123</v>
      </c>
      <c r="L110" s="41">
        <v>0</v>
      </c>
      <c r="M110" s="41">
        <v>0</v>
      </c>
      <c r="N110" s="41">
        <v>0</v>
      </c>
      <c r="O110" s="41" t="s">
        <v>123</v>
      </c>
      <c r="P110" s="41" t="s">
        <v>123</v>
      </c>
      <c r="Q110" s="41" t="s">
        <v>123</v>
      </c>
      <c r="R110" s="41" t="s">
        <v>123</v>
      </c>
      <c r="S110" s="41" t="s">
        <v>123</v>
      </c>
    </row>
    <row r="111" spans="1:19" s="10" customFormat="1" ht="33">
      <c r="A111" s="18" t="s">
        <v>217</v>
      </c>
      <c r="B111" s="17" t="s">
        <v>218</v>
      </c>
      <c r="C111" s="34">
        <v>260</v>
      </c>
      <c r="D111" s="31">
        <v>240</v>
      </c>
      <c r="E111" s="27">
        <v>226</v>
      </c>
      <c r="F111" s="36">
        <f t="shared" si="3"/>
        <v>0</v>
      </c>
      <c r="G111" s="41" t="s">
        <v>123</v>
      </c>
      <c r="H111" s="41" t="s">
        <v>123</v>
      </c>
      <c r="I111" s="41" t="s">
        <v>123</v>
      </c>
      <c r="J111" s="41" t="s">
        <v>123</v>
      </c>
      <c r="K111" s="41" t="s">
        <v>123</v>
      </c>
      <c r="L111" s="41">
        <v>0</v>
      </c>
      <c r="M111" s="41">
        <v>0</v>
      </c>
      <c r="N111" s="41">
        <v>0</v>
      </c>
      <c r="O111" s="41" t="s">
        <v>123</v>
      </c>
      <c r="P111" s="41" t="s">
        <v>123</v>
      </c>
      <c r="Q111" s="41" t="s">
        <v>123</v>
      </c>
      <c r="R111" s="41" t="s">
        <v>123</v>
      </c>
      <c r="S111" s="41" t="s">
        <v>123</v>
      </c>
    </row>
    <row r="112" spans="1:19" s="10" customFormat="1" ht="50.25">
      <c r="A112" s="18" t="s">
        <v>229</v>
      </c>
      <c r="B112" s="17" t="s">
        <v>230</v>
      </c>
      <c r="C112" s="34">
        <v>260</v>
      </c>
      <c r="D112" s="31">
        <v>240</v>
      </c>
      <c r="E112" s="27">
        <v>226</v>
      </c>
      <c r="F112" s="36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1:19" s="10" customFormat="1" ht="50.25">
      <c r="A113" s="18" t="s">
        <v>231</v>
      </c>
      <c r="B113" s="17" t="s">
        <v>225</v>
      </c>
      <c r="C113" s="34">
        <v>260</v>
      </c>
      <c r="D113" s="31">
        <v>240</v>
      </c>
      <c r="E113" s="27">
        <v>226</v>
      </c>
      <c r="F113" s="36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1:19" s="10" customFormat="1" ht="24.75" customHeight="1">
      <c r="A114" s="18" t="s">
        <v>232</v>
      </c>
      <c r="B114" s="17" t="s">
        <v>233</v>
      </c>
      <c r="C114" s="34">
        <v>260</v>
      </c>
      <c r="D114" s="31">
        <v>240</v>
      </c>
      <c r="E114" s="27">
        <v>226</v>
      </c>
      <c r="F114" s="36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1:19" s="10" customFormat="1" ht="34.5" customHeight="1">
      <c r="A115" s="18" t="s">
        <v>234</v>
      </c>
      <c r="B115" s="17" t="s">
        <v>236</v>
      </c>
      <c r="C115" s="34">
        <v>260</v>
      </c>
      <c r="D115" s="31">
        <v>240</v>
      </c>
      <c r="E115" s="27">
        <v>226</v>
      </c>
      <c r="F115" s="36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1:19" s="10" customFormat="1" ht="18">
      <c r="A116" s="18" t="s">
        <v>235</v>
      </c>
      <c r="B116" s="17" t="s">
        <v>237</v>
      </c>
      <c r="C116" s="34">
        <v>260</v>
      </c>
      <c r="D116" s="31">
        <v>240</v>
      </c>
      <c r="E116" s="27">
        <v>226</v>
      </c>
      <c r="F116" s="36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s="10" customFormat="1" ht="33">
      <c r="A117" s="18" t="s">
        <v>219</v>
      </c>
      <c r="B117" s="17" t="s">
        <v>220</v>
      </c>
      <c r="C117" s="34">
        <v>260</v>
      </c>
      <c r="D117" s="31">
        <v>240</v>
      </c>
      <c r="E117" s="27">
        <v>226</v>
      </c>
      <c r="F117" s="36">
        <f t="shared" si="3"/>
        <v>0</v>
      </c>
      <c r="G117" s="41" t="s">
        <v>123</v>
      </c>
      <c r="H117" s="41" t="s">
        <v>123</v>
      </c>
      <c r="I117" s="41" t="s">
        <v>123</v>
      </c>
      <c r="J117" s="41" t="s">
        <v>123</v>
      </c>
      <c r="K117" s="41" t="s">
        <v>123</v>
      </c>
      <c r="L117" s="41">
        <v>0</v>
      </c>
      <c r="M117" s="41">
        <v>0</v>
      </c>
      <c r="N117" s="41">
        <v>0</v>
      </c>
      <c r="O117" s="41" t="s">
        <v>123</v>
      </c>
      <c r="P117" s="41" t="s">
        <v>123</v>
      </c>
      <c r="Q117" s="41" t="s">
        <v>123</v>
      </c>
      <c r="R117" s="41" t="s">
        <v>123</v>
      </c>
      <c r="S117" s="41" t="s">
        <v>123</v>
      </c>
    </row>
    <row r="118" spans="1:19" s="10" customFormat="1" ht="33">
      <c r="A118" s="18" t="s">
        <v>219</v>
      </c>
      <c r="B118" s="17" t="s">
        <v>220</v>
      </c>
      <c r="C118" s="34">
        <v>260</v>
      </c>
      <c r="D118" s="31">
        <v>240</v>
      </c>
      <c r="E118" s="27">
        <v>290</v>
      </c>
      <c r="F118" s="36"/>
      <c r="G118" s="41" t="s">
        <v>123</v>
      </c>
      <c r="H118" s="41" t="s">
        <v>123</v>
      </c>
      <c r="I118" s="41" t="s">
        <v>123</v>
      </c>
      <c r="J118" s="41" t="s">
        <v>123</v>
      </c>
      <c r="K118" s="41" t="s">
        <v>123</v>
      </c>
      <c r="L118" s="41">
        <v>0</v>
      </c>
      <c r="M118" s="41">
        <v>0</v>
      </c>
      <c r="N118" s="41">
        <v>0</v>
      </c>
      <c r="O118" s="41" t="s">
        <v>123</v>
      </c>
      <c r="P118" s="41" t="s">
        <v>123</v>
      </c>
      <c r="Q118" s="41" t="s">
        <v>123</v>
      </c>
      <c r="R118" s="41" t="s">
        <v>123</v>
      </c>
      <c r="S118" s="41" t="s">
        <v>123</v>
      </c>
    </row>
    <row r="119" spans="1:19" s="10" customFormat="1" ht="33">
      <c r="A119" s="18" t="s">
        <v>219</v>
      </c>
      <c r="B119" s="17" t="s">
        <v>220</v>
      </c>
      <c r="C119" s="34">
        <v>260</v>
      </c>
      <c r="D119" s="31">
        <v>240</v>
      </c>
      <c r="E119" s="27">
        <v>340</v>
      </c>
      <c r="F119" s="36"/>
      <c r="G119" s="41" t="s">
        <v>123</v>
      </c>
      <c r="H119" s="41" t="s">
        <v>123</v>
      </c>
      <c r="I119" s="41" t="s">
        <v>123</v>
      </c>
      <c r="J119" s="41" t="s">
        <v>123</v>
      </c>
      <c r="K119" s="41" t="s">
        <v>123</v>
      </c>
      <c r="L119" s="41">
        <v>0</v>
      </c>
      <c r="M119" s="41">
        <v>0</v>
      </c>
      <c r="N119" s="41">
        <v>0</v>
      </c>
      <c r="O119" s="41" t="s">
        <v>123</v>
      </c>
      <c r="P119" s="41" t="s">
        <v>123</v>
      </c>
      <c r="Q119" s="41" t="s">
        <v>123</v>
      </c>
      <c r="R119" s="41" t="s">
        <v>123</v>
      </c>
      <c r="S119" s="41" t="s">
        <v>123</v>
      </c>
    </row>
    <row r="120" spans="1:19" s="65" customFormat="1" ht="33">
      <c r="A120" s="70" t="s">
        <v>85</v>
      </c>
      <c r="B120" s="71" t="s">
        <v>86</v>
      </c>
      <c r="C120" s="69"/>
      <c r="D120" s="72"/>
      <c r="E120" s="73"/>
      <c r="F120" s="91">
        <f t="shared" si="3"/>
        <v>0</v>
      </c>
      <c r="G120" s="90" t="s">
        <v>123</v>
      </c>
      <c r="H120" s="90" t="s">
        <v>123</v>
      </c>
      <c r="I120" s="90" t="s">
        <v>123</v>
      </c>
      <c r="J120" s="90" t="s">
        <v>123</v>
      </c>
      <c r="K120" s="90" t="s">
        <v>123</v>
      </c>
      <c r="L120" s="87">
        <f>SUM(L121:L125)</f>
        <v>0</v>
      </c>
      <c r="M120" s="87">
        <f>SUM(M121:M125)</f>
        <v>0</v>
      </c>
      <c r="N120" s="87">
        <f>SUM(N121:N125)</f>
        <v>0</v>
      </c>
      <c r="O120" s="87" t="s">
        <v>123</v>
      </c>
      <c r="P120" s="87" t="s">
        <v>123</v>
      </c>
      <c r="Q120" s="87" t="s">
        <v>123</v>
      </c>
      <c r="R120" s="87" t="s">
        <v>123</v>
      </c>
      <c r="S120" s="87" t="s">
        <v>123</v>
      </c>
    </row>
    <row r="121" spans="1:19" s="10" customFormat="1" ht="30.75" customHeight="1">
      <c r="A121" s="16" t="s">
        <v>169</v>
      </c>
      <c r="B121" s="14" t="s">
        <v>170</v>
      </c>
      <c r="C121" s="34">
        <v>260</v>
      </c>
      <c r="D121" s="31">
        <v>240</v>
      </c>
      <c r="E121" s="27">
        <v>310</v>
      </c>
      <c r="F121" s="88">
        <f t="shared" si="3"/>
        <v>0</v>
      </c>
      <c r="G121" s="90" t="s">
        <v>123</v>
      </c>
      <c r="H121" s="90" t="s">
        <v>123</v>
      </c>
      <c r="I121" s="90" t="s">
        <v>123</v>
      </c>
      <c r="J121" s="90" t="s">
        <v>123</v>
      </c>
      <c r="K121" s="90" t="s">
        <v>123</v>
      </c>
      <c r="L121" s="90">
        <v>0</v>
      </c>
      <c r="M121" s="90">
        <v>0</v>
      </c>
      <c r="N121" s="90">
        <v>0</v>
      </c>
      <c r="O121" s="90" t="s">
        <v>123</v>
      </c>
      <c r="P121" s="90" t="s">
        <v>123</v>
      </c>
      <c r="Q121" s="90" t="s">
        <v>123</v>
      </c>
      <c r="R121" s="90" t="s">
        <v>123</v>
      </c>
      <c r="S121" s="90" t="s">
        <v>123</v>
      </c>
    </row>
    <row r="122" spans="1:19" s="10" customFormat="1" ht="27" customHeight="1">
      <c r="A122" s="16" t="s">
        <v>171</v>
      </c>
      <c r="B122" s="12" t="s">
        <v>172</v>
      </c>
      <c r="C122" s="34">
        <v>260</v>
      </c>
      <c r="D122" s="31">
        <v>240</v>
      </c>
      <c r="E122" s="27">
        <v>226</v>
      </c>
      <c r="F122" s="88">
        <f t="shared" si="3"/>
        <v>0</v>
      </c>
      <c r="G122" s="90" t="s">
        <v>123</v>
      </c>
      <c r="H122" s="90" t="s">
        <v>123</v>
      </c>
      <c r="I122" s="90" t="s">
        <v>123</v>
      </c>
      <c r="J122" s="90" t="s">
        <v>123</v>
      </c>
      <c r="K122" s="90" t="s">
        <v>123</v>
      </c>
      <c r="L122" s="90"/>
      <c r="M122" s="90">
        <v>0</v>
      </c>
      <c r="N122" s="90">
        <v>0</v>
      </c>
      <c r="O122" s="90" t="s">
        <v>123</v>
      </c>
      <c r="P122" s="90" t="s">
        <v>123</v>
      </c>
      <c r="Q122" s="90" t="s">
        <v>123</v>
      </c>
      <c r="R122" s="90" t="s">
        <v>123</v>
      </c>
      <c r="S122" s="90" t="s">
        <v>123</v>
      </c>
    </row>
    <row r="123" spans="1:19" s="10" customFormat="1" ht="30" customHeight="1">
      <c r="A123" s="16" t="s">
        <v>173</v>
      </c>
      <c r="B123" s="12" t="s">
        <v>174</v>
      </c>
      <c r="C123" s="34">
        <v>260</v>
      </c>
      <c r="D123" s="31">
        <v>240</v>
      </c>
      <c r="E123" s="27">
        <v>226</v>
      </c>
      <c r="F123" s="88">
        <f t="shared" si="3"/>
        <v>0</v>
      </c>
      <c r="G123" s="90" t="s">
        <v>123</v>
      </c>
      <c r="H123" s="90" t="s">
        <v>123</v>
      </c>
      <c r="I123" s="90" t="s">
        <v>123</v>
      </c>
      <c r="J123" s="90" t="s">
        <v>123</v>
      </c>
      <c r="K123" s="90" t="s">
        <v>123</v>
      </c>
      <c r="L123" s="90">
        <v>0</v>
      </c>
      <c r="M123" s="90">
        <v>0</v>
      </c>
      <c r="N123" s="90">
        <v>0</v>
      </c>
      <c r="O123" s="90" t="s">
        <v>123</v>
      </c>
      <c r="P123" s="90" t="s">
        <v>123</v>
      </c>
      <c r="Q123" s="90" t="s">
        <v>123</v>
      </c>
      <c r="R123" s="90" t="s">
        <v>123</v>
      </c>
      <c r="S123" s="90" t="s">
        <v>123</v>
      </c>
    </row>
    <row r="124" spans="1:19" s="10" customFormat="1" ht="25.5" customHeight="1">
      <c r="A124" s="16" t="s">
        <v>173</v>
      </c>
      <c r="B124" s="12" t="s">
        <v>174</v>
      </c>
      <c r="C124" s="34">
        <v>260</v>
      </c>
      <c r="D124" s="31">
        <v>240</v>
      </c>
      <c r="E124" s="27">
        <v>310</v>
      </c>
      <c r="F124" s="88">
        <f t="shared" si="3"/>
        <v>0</v>
      </c>
      <c r="G124" s="90" t="s">
        <v>123</v>
      </c>
      <c r="H124" s="90" t="s">
        <v>123</v>
      </c>
      <c r="I124" s="90" t="s">
        <v>123</v>
      </c>
      <c r="J124" s="90" t="s">
        <v>123</v>
      </c>
      <c r="K124" s="90" t="s">
        <v>123</v>
      </c>
      <c r="L124" s="90">
        <v>0</v>
      </c>
      <c r="M124" s="90">
        <v>0</v>
      </c>
      <c r="N124" s="90">
        <v>0</v>
      </c>
      <c r="O124" s="90" t="s">
        <v>123</v>
      </c>
      <c r="P124" s="90" t="s">
        <v>123</v>
      </c>
      <c r="Q124" s="90" t="s">
        <v>123</v>
      </c>
      <c r="R124" s="90" t="s">
        <v>123</v>
      </c>
      <c r="S124" s="90" t="s">
        <v>123</v>
      </c>
    </row>
    <row r="125" spans="1:19" s="10" customFormat="1" ht="18">
      <c r="A125" s="16" t="s">
        <v>175</v>
      </c>
      <c r="B125" s="12" t="s">
        <v>176</v>
      </c>
      <c r="C125" s="34">
        <v>260</v>
      </c>
      <c r="D125" s="31">
        <v>240</v>
      </c>
      <c r="E125" s="27">
        <v>226</v>
      </c>
      <c r="F125" s="88">
        <f t="shared" si="3"/>
        <v>0</v>
      </c>
      <c r="G125" s="90" t="s">
        <v>123</v>
      </c>
      <c r="H125" s="90" t="s">
        <v>123</v>
      </c>
      <c r="I125" s="90" t="s">
        <v>123</v>
      </c>
      <c r="J125" s="90" t="s">
        <v>123</v>
      </c>
      <c r="K125" s="90" t="s">
        <v>123</v>
      </c>
      <c r="L125" s="90">
        <v>0</v>
      </c>
      <c r="M125" s="90">
        <v>0</v>
      </c>
      <c r="N125" s="90">
        <v>0</v>
      </c>
      <c r="O125" s="90" t="s">
        <v>123</v>
      </c>
      <c r="P125" s="90" t="s">
        <v>123</v>
      </c>
      <c r="Q125" s="90" t="s">
        <v>123</v>
      </c>
      <c r="R125" s="90" t="s">
        <v>123</v>
      </c>
      <c r="S125" s="90" t="s">
        <v>123</v>
      </c>
    </row>
    <row r="126" spans="1:20" s="65" customFormat="1" ht="18">
      <c r="A126" s="101" t="s">
        <v>190</v>
      </c>
      <c r="B126" s="95" t="s">
        <v>191</v>
      </c>
      <c r="C126" s="96"/>
      <c r="D126" s="96"/>
      <c r="E126" s="97"/>
      <c r="F126" s="91">
        <f t="shared" si="3"/>
        <v>52400</v>
      </c>
      <c r="G126" s="90" t="s">
        <v>123</v>
      </c>
      <c r="H126" s="90" t="s">
        <v>123</v>
      </c>
      <c r="I126" s="90" t="s">
        <v>123</v>
      </c>
      <c r="J126" s="90" t="s">
        <v>123</v>
      </c>
      <c r="K126" s="90" t="s">
        <v>123</v>
      </c>
      <c r="L126" s="87">
        <f aca="true" t="shared" si="4" ref="L126:N127">SUM(L127)</f>
        <v>0</v>
      </c>
      <c r="M126" s="87">
        <f t="shared" si="4"/>
        <v>52400</v>
      </c>
      <c r="N126" s="87">
        <f t="shared" si="4"/>
        <v>0</v>
      </c>
      <c r="O126" s="90" t="s">
        <v>123</v>
      </c>
      <c r="P126" s="90" t="s">
        <v>123</v>
      </c>
      <c r="Q126" s="90" t="s">
        <v>123</v>
      </c>
      <c r="R126" s="90" t="s">
        <v>123</v>
      </c>
      <c r="S126" s="90" t="s">
        <v>123</v>
      </c>
      <c r="T126" s="102"/>
    </row>
    <row r="127" spans="1:20" s="10" customFormat="1" ht="18">
      <c r="A127" s="101"/>
      <c r="B127" s="92" t="s">
        <v>133</v>
      </c>
      <c r="C127" s="99">
        <v>220</v>
      </c>
      <c r="D127" s="99">
        <v>112</v>
      </c>
      <c r="E127" s="100">
        <v>212</v>
      </c>
      <c r="F127" s="91">
        <f t="shared" si="3"/>
        <v>52400</v>
      </c>
      <c r="G127" s="90" t="s">
        <v>123</v>
      </c>
      <c r="H127" s="90" t="s">
        <v>123</v>
      </c>
      <c r="I127" s="90" t="s">
        <v>123</v>
      </c>
      <c r="J127" s="90" t="s">
        <v>123</v>
      </c>
      <c r="K127" s="90" t="s">
        <v>123</v>
      </c>
      <c r="L127" s="87">
        <f t="shared" si="4"/>
        <v>0</v>
      </c>
      <c r="M127" s="87">
        <f t="shared" si="4"/>
        <v>52400</v>
      </c>
      <c r="N127" s="87">
        <f t="shared" si="4"/>
        <v>0</v>
      </c>
      <c r="O127" s="90" t="s">
        <v>123</v>
      </c>
      <c r="P127" s="90" t="s">
        <v>123</v>
      </c>
      <c r="Q127" s="90" t="s">
        <v>123</v>
      </c>
      <c r="R127" s="90" t="s">
        <v>123</v>
      </c>
      <c r="S127" s="90" t="s">
        <v>123</v>
      </c>
      <c r="T127" s="102"/>
    </row>
    <row r="128" spans="1:20" s="10" customFormat="1" ht="33">
      <c r="A128" s="103"/>
      <c r="B128" s="94" t="s">
        <v>213</v>
      </c>
      <c r="C128" s="96"/>
      <c r="D128" s="96"/>
      <c r="E128" s="97">
        <v>212</v>
      </c>
      <c r="F128" s="88">
        <f t="shared" si="3"/>
        <v>52400</v>
      </c>
      <c r="G128" s="90" t="s">
        <v>123</v>
      </c>
      <c r="H128" s="90" t="s">
        <v>123</v>
      </c>
      <c r="I128" s="90" t="s">
        <v>123</v>
      </c>
      <c r="J128" s="90" t="s">
        <v>123</v>
      </c>
      <c r="K128" s="90" t="s">
        <v>123</v>
      </c>
      <c r="L128" s="90">
        <v>0</v>
      </c>
      <c r="M128" s="90">
        <v>52400</v>
      </c>
      <c r="N128" s="90">
        <v>0</v>
      </c>
      <c r="O128" s="90" t="s">
        <v>123</v>
      </c>
      <c r="P128" s="90" t="s">
        <v>123</v>
      </c>
      <c r="Q128" s="90" t="s">
        <v>123</v>
      </c>
      <c r="R128" s="90" t="s">
        <v>123</v>
      </c>
      <c r="S128" s="90" t="s">
        <v>123</v>
      </c>
      <c r="T128" s="102"/>
    </row>
    <row r="129" spans="1:20" s="10" customFormat="1" ht="18">
      <c r="A129" s="104" t="s">
        <v>17</v>
      </c>
      <c r="B129" s="93" t="s">
        <v>177</v>
      </c>
      <c r="C129" s="96"/>
      <c r="D129" s="96"/>
      <c r="E129" s="96"/>
      <c r="F129" s="91">
        <f t="shared" si="3"/>
        <v>0</v>
      </c>
      <c r="G129" s="90" t="s">
        <v>123</v>
      </c>
      <c r="H129" s="90" t="s">
        <v>123</v>
      </c>
      <c r="I129" s="90" t="s">
        <v>123</v>
      </c>
      <c r="J129" s="90" t="s">
        <v>123</v>
      </c>
      <c r="K129" s="90" t="s">
        <v>123</v>
      </c>
      <c r="L129" s="87">
        <f>SUM(L130:L131)</f>
        <v>0</v>
      </c>
      <c r="M129" s="87">
        <f>SUM(M130:M131)</f>
        <v>0</v>
      </c>
      <c r="N129" s="87">
        <f>SUM(N130:N131)</f>
        <v>0</v>
      </c>
      <c r="O129" s="87" t="s">
        <v>123</v>
      </c>
      <c r="P129" s="87" t="s">
        <v>123</v>
      </c>
      <c r="Q129" s="87" t="s">
        <v>123</v>
      </c>
      <c r="R129" s="87" t="s">
        <v>123</v>
      </c>
      <c r="S129" s="87" t="s">
        <v>123</v>
      </c>
      <c r="T129" s="102"/>
    </row>
    <row r="130" spans="1:20" s="10" customFormat="1" ht="50.25">
      <c r="A130" s="105" t="s">
        <v>227</v>
      </c>
      <c r="B130" s="106" t="s">
        <v>238</v>
      </c>
      <c r="C130" s="107">
        <v>260</v>
      </c>
      <c r="D130" s="107">
        <v>240</v>
      </c>
      <c r="E130" s="96">
        <v>225</v>
      </c>
      <c r="F130" s="88">
        <f t="shared" si="3"/>
        <v>0</v>
      </c>
      <c r="G130" s="90" t="s">
        <v>123</v>
      </c>
      <c r="H130" s="90" t="s">
        <v>123</v>
      </c>
      <c r="I130" s="90" t="s">
        <v>123</v>
      </c>
      <c r="J130" s="90" t="s">
        <v>123</v>
      </c>
      <c r="K130" s="90" t="s">
        <v>123</v>
      </c>
      <c r="L130" s="90">
        <v>0</v>
      </c>
      <c r="M130" s="90">
        <v>0</v>
      </c>
      <c r="N130" s="90">
        <v>0</v>
      </c>
      <c r="O130" s="90" t="s">
        <v>123</v>
      </c>
      <c r="P130" s="90" t="s">
        <v>123</v>
      </c>
      <c r="Q130" s="90" t="s">
        <v>123</v>
      </c>
      <c r="R130" s="90" t="s">
        <v>123</v>
      </c>
      <c r="S130" s="90" t="s">
        <v>123</v>
      </c>
      <c r="T130" s="102"/>
    </row>
    <row r="131" spans="1:20" s="10" customFormat="1" ht="50.25">
      <c r="A131" s="105" t="s">
        <v>227</v>
      </c>
      <c r="B131" s="106" t="s">
        <v>238</v>
      </c>
      <c r="C131" s="107">
        <v>260</v>
      </c>
      <c r="D131" s="107">
        <v>240</v>
      </c>
      <c r="E131" s="96">
        <v>310</v>
      </c>
      <c r="F131" s="88">
        <f t="shared" si="3"/>
        <v>0</v>
      </c>
      <c r="G131" s="90" t="s">
        <v>123</v>
      </c>
      <c r="H131" s="90" t="s">
        <v>123</v>
      </c>
      <c r="I131" s="90" t="s">
        <v>123</v>
      </c>
      <c r="J131" s="90" t="s">
        <v>123</v>
      </c>
      <c r="K131" s="90" t="s">
        <v>123</v>
      </c>
      <c r="L131" s="90">
        <v>0</v>
      </c>
      <c r="M131" s="90">
        <v>0</v>
      </c>
      <c r="N131" s="90">
        <v>0</v>
      </c>
      <c r="O131" s="90" t="s">
        <v>123</v>
      </c>
      <c r="P131" s="90" t="s">
        <v>123</v>
      </c>
      <c r="Q131" s="90" t="s">
        <v>123</v>
      </c>
      <c r="R131" s="90" t="s">
        <v>123</v>
      </c>
      <c r="S131" s="90" t="s">
        <v>123</v>
      </c>
      <c r="T131" s="102"/>
    </row>
    <row r="132" spans="1:20" s="65" customFormat="1" ht="36.75" customHeight="1">
      <c r="A132" s="108" t="s">
        <v>18</v>
      </c>
      <c r="B132" s="93" t="s">
        <v>107</v>
      </c>
      <c r="C132" s="96"/>
      <c r="D132" s="96"/>
      <c r="E132" s="96"/>
      <c r="F132" s="91">
        <f t="shared" si="3"/>
        <v>0</v>
      </c>
      <c r="G132" s="87" t="s">
        <v>123</v>
      </c>
      <c r="H132" s="87" t="s">
        <v>123</v>
      </c>
      <c r="I132" s="87" t="s">
        <v>123</v>
      </c>
      <c r="J132" s="87" t="s">
        <v>123</v>
      </c>
      <c r="K132" s="87" t="s">
        <v>123</v>
      </c>
      <c r="L132" s="87">
        <f>SUM(L133:L135)</f>
        <v>0</v>
      </c>
      <c r="M132" s="87">
        <f>SUM(M133:M135)</f>
        <v>0</v>
      </c>
      <c r="N132" s="87">
        <f>SUM(N133:N135)</f>
        <v>0</v>
      </c>
      <c r="O132" s="87" t="s">
        <v>123</v>
      </c>
      <c r="P132" s="87" t="s">
        <v>123</v>
      </c>
      <c r="Q132" s="87" t="s">
        <v>123</v>
      </c>
      <c r="R132" s="87" t="s">
        <v>123</v>
      </c>
      <c r="S132" s="87" t="s">
        <v>123</v>
      </c>
      <c r="T132" s="102"/>
    </row>
    <row r="133" spans="1:20" s="10" customFormat="1" ht="32.25" customHeight="1">
      <c r="A133" s="109" t="s">
        <v>196</v>
      </c>
      <c r="B133" s="94" t="s">
        <v>178</v>
      </c>
      <c r="C133" s="107">
        <v>260</v>
      </c>
      <c r="D133" s="107">
        <v>240</v>
      </c>
      <c r="E133" s="96">
        <v>226</v>
      </c>
      <c r="F133" s="88">
        <f t="shared" si="3"/>
        <v>0</v>
      </c>
      <c r="G133" s="90" t="s">
        <v>123</v>
      </c>
      <c r="H133" s="90" t="s">
        <v>123</v>
      </c>
      <c r="I133" s="90" t="s">
        <v>123</v>
      </c>
      <c r="J133" s="90" t="s">
        <v>123</v>
      </c>
      <c r="K133" s="90" t="s">
        <v>123</v>
      </c>
      <c r="L133" s="90">
        <v>0</v>
      </c>
      <c r="M133" s="90">
        <v>0</v>
      </c>
      <c r="N133" s="90">
        <v>0</v>
      </c>
      <c r="O133" s="90" t="s">
        <v>123</v>
      </c>
      <c r="P133" s="90" t="s">
        <v>123</v>
      </c>
      <c r="Q133" s="90" t="s">
        <v>123</v>
      </c>
      <c r="R133" s="90" t="s">
        <v>123</v>
      </c>
      <c r="S133" s="90" t="s">
        <v>123</v>
      </c>
      <c r="T133" s="102"/>
    </row>
    <row r="134" spans="1:20" s="10" customFormat="1" ht="29.25" customHeight="1">
      <c r="A134" s="109" t="s">
        <v>196</v>
      </c>
      <c r="B134" s="94" t="s">
        <v>178</v>
      </c>
      <c r="C134" s="107">
        <v>260</v>
      </c>
      <c r="D134" s="107">
        <v>240</v>
      </c>
      <c r="E134" s="96">
        <v>310</v>
      </c>
      <c r="F134" s="88">
        <f t="shared" si="3"/>
        <v>0</v>
      </c>
      <c r="G134" s="90" t="s">
        <v>123</v>
      </c>
      <c r="H134" s="90" t="s">
        <v>123</v>
      </c>
      <c r="I134" s="90" t="s">
        <v>123</v>
      </c>
      <c r="J134" s="90" t="s">
        <v>123</v>
      </c>
      <c r="K134" s="90" t="s">
        <v>123</v>
      </c>
      <c r="L134" s="90">
        <v>0</v>
      </c>
      <c r="M134" s="90">
        <v>0</v>
      </c>
      <c r="N134" s="90">
        <v>0</v>
      </c>
      <c r="O134" s="90" t="s">
        <v>123</v>
      </c>
      <c r="P134" s="90" t="s">
        <v>123</v>
      </c>
      <c r="Q134" s="90" t="s">
        <v>123</v>
      </c>
      <c r="R134" s="90" t="s">
        <v>123</v>
      </c>
      <c r="S134" s="90" t="s">
        <v>123</v>
      </c>
      <c r="T134" s="102"/>
    </row>
    <row r="135" spans="1:20" s="10" customFormat="1" ht="31.5" customHeight="1">
      <c r="A135" s="109" t="s">
        <v>196</v>
      </c>
      <c r="B135" s="94" t="s">
        <v>178</v>
      </c>
      <c r="C135" s="107">
        <v>260</v>
      </c>
      <c r="D135" s="107">
        <v>240</v>
      </c>
      <c r="E135" s="96">
        <v>340</v>
      </c>
      <c r="F135" s="88">
        <f t="shared" si="3"/>
        <v>0</v>
      </c>
      <c r="G135" s="90" t="s">
        <v>123</v>
      </c>
      <c r="H135" s="90" t="s">
        <v>123</v>
      </c>
      <c r="I135" s="90" t="s">
        <v>123</v>
      </c>
      <c r="J135" s="90" t="s">
        <v>123</v>
      </c>
      <c r="K135" s="90" t="s">
        <v>123</v>
      </c>
      <c r="L135" s="90">
        <v>0</v>
      </c>
      <c r="M135" s="90">
        <v>0</v>
      </c>
      <c r="N135" s="90">
        <v>0</v>
      </c>
      <c r="O135" s="90" t="s">
        <v>123</v>
      </c>
      <c r="P135" s="90" t="s">
        <v>123</v>
      </c>
      <c r="Q135" s="90" t="s">
        <v>123</v>
      </c>
      <c r="R135" s="90" t="s">
        <v>123</v>
      </c>
      <c r="S135" s="90" t="s">
        <v>123</v>
      </c>
      <c r="T135" s="102"/>
    </row>
    <row r="136" spans="1:20" s="65" customFormat="1" ht="18">
      <c r="A136" s="108" t="s">
        <v>19</v>
      </c>
      <c r="B136" s="93" t="s">
        <v>109</v>
      </c>
      <c r="C136" s="96"/>
      <c r="D136" s="96"/>
      <c r="E136" s="96"/>
      <c r="F136" s="91">
        <f t="shared" si="3"/>
        <v>0</v>
      </c>
      <c r="G136" s="87" t="s">
        <v>123</v>
      </c>
      <c r="H136" s="87" t="s">
        <v>123</v>
      </c>
      <c r="I136" s="87" t="s">
        <v>123</v>
      </c>
      <c r="J136" s="87" t="s">
        <v>123</v>
      </c>
      <c r="K136" s="87" t="s">
        <v>123</v>
      </c>
      <c r="L136" s="87">
        <f>SUM(L137+L140+L141)</f>
        <v>0</v>
      </c>
      <c r="M136" s="87">
        <f>SUM(M137+M140+M141)</f>
        <v>0</v>
      </c>
      <c r="N136" s="87">
        <f>SUM(N137+N140+N141)</f>
        <v>0</v>
      </c>
      <c r="O136" s="87" t="s">
        <v>123</v>
      </c>
      <c r="P136" s="87" t="s">
        <v>123</v>
      </c>
      <c r="Q136" s="87" t="s">
        <v>123</v>
      </c>
      <c r="R136" s="87" t="s">
        <v>123</v>
      </c>
      <c r="S136" s="87" t="s">
        <v>123</v>
      </c>
      <c r="T136" s="102"/>
    </row>
    <row r="137" spans="1:20" s="10" customFormat="1" ht="24" customHeight="1">
      <c r="A137" s="109" t="s">
        <v>87</v>
      </c>
      <c r="B137" s="94" t="s">
        <v>88</v>
      </c>
      <c r="C137" s="96"/>
      <c r="D137" s="96"/>
      <c r="E137" s="96"/>
      <c r="F137" s="88">
        <f t="shared" si="3"/>
        <v>0</v>
      </c>
      <c r="G137" s="90" t="s">
        <v>123</v>
      </c>
      <c r="H137" s="90" t="s">
        <v>123</v>
      </c>
      <c r="I137" s="90" t="s">
        <v>123</v>
      </c>
      <c r="J137" s="90" t="s">
        <v>123</v>
      </c>
      <c r="K137" s="90" t="s">
        <v>123</v>
      </c>
      <c r="L137" s="90">
        <f>SUM(L138:L139)</f>
        <v>0</v>
      </c>
      <c r="M137" s="90">
        <v>0</v>
      </c>
      <c r="N137" s="90">
        <v>0</v>
      </c>
      <c r="O137" s="90" t="s">
        <v>123</v>
      </c>
      <c r="P137" s="90" t="s">
        <v>123</v>
      </c>
      <c r="Q137" s="90" t="s">
        <v>123</v>
      </c>
      <c r="R137" s="90" t="s">
        <v>123</v>
      </c>
      <c r="S137" s="90" t="s">
        <v>123</v>
      </c>
      <c r="T137" s="102"/>
    </row>
    <row r="138" spans="1:20" s="10" customFormat="1" ht="18">
      <c r="A138" s="109"/>
      <c r="B138" s="94" t="s">
        <v>22</v>
      </c>
      <c r="C138" s="96">
        <v>210</v>
      </c>
      <c r="D138" s="96">
        <v>100</v>
      </c>
      <c r="E138" s="96">
        <v>211</v>
      </c>
      <c r="F138" s="88">
        <f t="shared" si="3"/>
        <v>0</v>
      </c>
      <c r="G138" s="90" t="s">
        <v>123</v>
      </c>
      <c r="H138" s="90" t="s">
        <v>123</v>
      </c>
      <c r="I138" s="90" t="s">
        <v>123</v>
      </c>
      <c r="J138" s="90" t="s">
        <v>123</v>
      </c>
      <c r="K138" s="90" t="s">
        <v>123</v>
      </c>
      <c r="L138" s="90">
        <v>0</v>
      </c>
      <c r="M138" s="90">
        <v>0</v>
      </c>
      <c r="N138" s="90">
        <v>0</v>
      </c>
      <c r="O138" s="90" t="s">
        <v>123</v>
      </c>
      <c r="P138" s="90" t="s">
        <v>123</v>
      </c>
      <c r="Q138" s="90" t="s">
        <v>123</v>
      </c>
      <c r="R138" s="90" t="s">
        <v>123</v>
      </c>
      <c r="S138" s="90" t="s">
        <v>123</v>
      </c>
      <c r="T138" s="102"/>
    </row>
    <row r="139" spans="1:20" s="10" customFormat="1" ht="18">
      <c r="A139" s="109"/>
      <c r="B139" s="94" t="s">
        <v>89</v>
      </c>
      <c r="C139" s="96">
        <v>210</v>
      </c>
      <c r="D139" s="96">
        <v>100</v>
      </c>
      <c r="E139" s="96">
        <v>213</v>
      </c>
      <c r="F139" s="88">
        <f t="shared" si="3"/>
        <v>0</v>
      </c>
      <c r="G139" s="90" t="s">
        <v>123</v>
      </c>
      <c r="H139" s="90" t="s">
        <v>123</v>
      </c>
      <c r="I139" s="90" t="s">
        <v>123</v>
      </c>
      <c r="J139" s="90" t="s">
        <v>123</v>
      </c>
      <c r="K139" s="90" t="s">
        <v>123</v>
      </c>
      <c r="L139" s="90">
        <v>0</v>
      </c>
      <c r="M139" s="90">
        <v>0</v>
      </c>
      <c r="N139" s="90">
        <v>0</v>
      </c>
      <c r="O139" s="90" t="s">
        <v>123</v>
      </c>
      <c r="P139" s="90" t="s">
        <v>123</v>
      </c>
      <c r="Q139" s="90" t="s">
        <v>123</v>
      </c>
      <c r="R139" s="90" t="s">
        <v>123</v>
      </c>
      <c r="S139" s="90" t="s">
        <v>123</v>
      </c>
      <c r="T139" s="102"/>
    </row>
    <row r="140" spans="1:20" s="10" customFormat="1" ht="26.25" customHeight="1">
      <c r="A140" s="109" t="s">
        <v>90</v>
      </c>
      <c r="B140" s="94" t="s">
        <v>91</v>
      </c>
      <c r="C140" s="96">
        <v>260</v>
      </c>
      <c r="D140" s="96">
        <v>240</v>
      </c>
      <c r="E140" s="96">
        <v>310</v>
      </c>
      <c r="F140" s="88">
        <f t="shared" si="3"/>
        <v>0</v>
      </c>
      <c r="G140" s="90" t="s">
        <v>123</v>
      </c>
      <c r="H140" s="90" t="s">
        <v>123</v>
      </c>
      <c r="I140" s="90" t="s">
        <v>123</v>
      </c>
      <c r="J140" s="90" t="s">
        <v>123</v>
      </c>
      <c r="K140" s="90" t="s">
        <v>123</v>
      </c>
      <c r="L140" s="90">
        <v>0</v>
      </c>
      <c r="M140" s="90">
        <v>0</v>
      </c>
      <c r="N140" s="90">
        <v>0</v>
      </c>
      <c r="O140" s="90" t="s">
        <v>123</v>
      </c>
      <c r="P140" s="90" t="s">
        <v>123</v>
      </c>
      <c r="Q140" s="90" t="s">
        <v>123</v>
      </c>
      <c r="R140" s="90" t="s">
        <v>123</v>
      </c>
      <c r="S140" s="90" t="s">
        <v>123</v>
      </c>
      <c r="T140" s="102"/>
    </row>
    <row r="141" spans="1:20" s="10" customFormat="1" ht="27.75" customHeight="1">
      <c r="A141" s="109" t="s">
        <v>92</v>
      </c>
      <c r="B141" s="94" t="s">
        <v>93</v>
      </c>
      <c r="C141" s="96">
        <v>260</v>
      </c>
      <c r="D141" s="96">
        <v>240</v>
      </c>
      <c r="E141" s="96">
        <v>340</v>
      </c>
      <c r="F141" s="88">
        <f t="shared" si="3"/>
        <v>0</v>
      </c>
      <c r="G141" s="90" t="s">
        <v>123</v>
      </c>
      <c r="H141" s="90" t="s">
        <v>123</v>
      </c>
      <c r="I141" s="90" t="s">
        <v>123</v>
      </c>
      <c r="J141" s="90" t="s">
        <v>123</v>
      </c>
      <c r="K141" s="90" t="s">
        <v>123</v>
      </c>
      <c r="L141" s="90">
        <v>0</v>
      </c>
      <c r="M141" s="90">
        <v>0</v>
      </c>
      <c r="N141" s="90">
        <v>0</v>
      </c>
      <c r="O141" s="90" t="s">
        <v>123</v>
      </c>
      <c r="P141" s="90" t="s">
        <v>123</v>
      </c>
      <c r="Q141" s="90" t="s">
        <v>123</v>
      </c>
      <c r="R141" s="90" t="s">
        <v>123</v>
      </c>
      <c r="S141" s="90" t="s">
        <v>123</v>
      </c>
      <c r="T141" s="102"/>
    </row>
    <row r="142" spans="1:20" s="65" customFormat="1" ht="29.25" customHeight="1">
      <c r="A142" s="110" t="s">
        <v>20</v>
      </c>
      <c r="B142" s="95" t="s">
        <v>167</v>
      </c>
      <c r="C142" s="96"/>
      <c r="D142" s="96"/>
      <c r="E142" s="96"/>
      <c r="F142" s="91">
        <f t="shared" si="3"/>
        <v>0</v>
      </c>
      <c r="G142" s="87" t="s">
        <v>123</v>
      </c>
      <c r="H142" s="87" t="s">
        <v>123</v>
      </c>
      <c r="I142" s="87" t="s">
        <v>123</v>
      </c>
      <c r="J142" s="87" t="s">
        <v>123</v>
      </c>
      <c r="K142" s="87" t="s">
        <v>123</v>
      </c>
      <c r="L142" s="87">
        <f>SUM(L143)</f>
        <v>0</v>
      </c>
      <c r="M142" s="87">
        <f>SUM(M143)</f>
        <v>0</v>
      </c>
      <c r="N142" s="87">
        <f>SUM(N143)</f>
        <v>0</v>
      </c>
      <c r="O142" s="87" t="s">
        <v>123</v>
      </c>
      <c r="P142" s="87" t="s">
        <v>123</v>
      </c>
      <c r="Q142" s="87" t="s">
        <v>123</v>
      </c>
      <c r="R142" s="87" t="s">
        <v>123</v>
      </c>
      <c r="S142" s="87" t="s">
        <v>123</v>
      </c>
      <c r="T142" s="102"/>
    </row>
    <row r="143" spans="1:19" s="10" customFormat="1" ht="33">
      <c r="A143" s="19" t="s">
        <v>94</v>
      </c>
      <c r="B143" s="17" t="s">
        <v>188</v>
      </c>
      <c r="C143" s="27">
        <v>260</v>
      </c>
      <c r="D143" s="27">
        <v>240</v>
      </c>
      <c r="E143" s="27">
        <v>226</v>
      </c>
      <c r="F143" s="36">
        <f t="shared" si="3"/>
        <v>0</v>
      </c>
      <c r="G143" s="41" t="s">
        <v>123</v>
      </c>
      <c r="H143" s="41" t="s">
        <v>123</v>
      </c>
      <c r="I143" s="41" t="s">
        <v>123</v>
      </c>
      <c r="J143" s="41" t="s">
        <v>123</v>
      </c>
      <c r="K143" s="41" t="s">
        <v>123</v>
      </c>
      <c r="L143" s="41">
        <v>0</v>
      </c>
      <c r="M143" s="41">
        <v>0</v>
      </c>
      <c r="N143" s="41">
        <v>0</v>
      </c>
      <c r="O143" s="41" t="s">
        <v>123</v>
      </c>
      <c r="P143" s="41" t="s">
        <v>123</v>
      </c>
      <c r="Q143" s="41" t="s">
        <v>123</v>
      </c>
      <c r="R143" s="41" t="s">
        <v>123</v>
      </c>
      <c r="S143" s="41" t="s">
        <v>123</v>
      </c>
    </row>
    <row r="144" spans="1:20" s="52" customFormat="1" ht="20.25">
      <c r="A144" s="49"/>
      <c r="B144" s="50" t="s">
        <v>163</v>
      </c>
      <c r="C144" s="51"/>
      <c r="D144" s="51"/>
      <c r="E144" s="51"/>
      <c r="F144" s="43">
        <f t="shared" si="3"/>
        <v>2433316</v>
      </c>
      <c r="G144" s="45" t="s">
        <v>123</v>
      </c>
      <c r="H144" s="45" t="s">
        <v>123</v>
      </c>
      <c r="I144" s="45" t="s">
        <v>123</v>
      </c>
      <c r="J144" s="45" t="s">
        <v>123</v>
      </c>
      <c r="K144" s="45" t="s">
        <v>123</v>
      </c>
      <c r="L144" s="45">
        <f>SUM(L145+L149+L151+L153)</f>
        <v>2380916</v>
      </c>
      <c r="M144" s="45">
        <f>SUM(M145+M149+M151+M153)</f>
        <v>52400</v>
      </c>
      <c r="N144" s="45">
        <f>SUM(N145+N149+N151+N153)</f>
        <v>0</v>
      </c>
      <c r="O144" s="45" t="s">
        <v>123</v>
      </c>
      <c r="P144" s="45" t="s">
        <v>123</v>
      </c>
      <c r="Q144" s="45" t="s">
        <v>123</v>
      </c>
      <c r="R144" s="45" t="s">
        <v>123</v>
      </c>
      <c r="S144" s="45" t="s">
        <v>123</v>
      </c>
      <c r="T144" s="68">
        <f>SUM(F144-F64)</f>
        <v>-164228.77000000002</v>
      </c>
    </row>
    <row r="145" spans="1:19" s="9" customFormat="1" ht="18">
      <c r="A145" s="29" t="s">
        <v>7</v>
      </c>
      <c r="B145" s="25" t="s">
        <v>165</v>
      </c>
      <c r="C145" s="24">
        <v>210</v>
      </c>
      <c r="D145" s="24">
        <v>100</v>
      </c>
      <c r="E145" s="24"/>
      <c r="F145" s="37">
        <f t="shared" si="3"/>
        <v>0</v>
      </c>
      <c r="G145" s="40" t="s">
        <v>123</v>
      </c>
      <c r="H145" s="40" t="s">
        <v>123</v>
      </c>
      <c r="I145" s="40" t="s">
        <v>123</v>
      </c>
      <c r="J145" s="40" t="s">
        <v>123</v>
      </c>
      <c r="K145" s="40" t="s">
        <v>123</v>
      </c>
      <c r="L145" s="40">
        <f>SUM(L146)</f>
        <v>0</v>
      </c>
      <c r="M145" s="40">
        <f>SUM(M146)</f>
        <v>0</v>
      </c>
      <c r="N145" s="40">
        <f>SUM(N146)</f>
        <v>0</v>
      </c>
      <c r="O145" s="40" t="s">
        <v>123</v>
      </c>
      <c r="P145" s="40" t="s">
        <v>123</v>
      </c>
      <c r="Q145" s="40" t="s">
        <v>123</v>
      </c>
      <c r="R145" s="40" t="s">
        <v>123</v>
      </c>
      <c r="S145" s="40" t="s">
        <v>123</v>
      </c>
    </row>
    <row r="146" spans="1:19" s="9" customFormat="1" ht="36">
      <c r="A146" s="29"/>
      <c r="B146" s="25" t="s">
        <v>132</v>
      </c>
      <c r="C146" s="24">
        <v>211</v>
      </c>
      <c r="D146" s="24"/>
      <c r="E146" s="24"/>
      <c r="F146" s="37">
        <f t="shared" si="3"/>
        <v>0</v>
      </c>
      <c r="G146" s="40" t="s">
        <v>123</v>
      </c>
      <c r="H146" s="40" t="s">
        <v>123</v>
      </c>
      <c r="I146" s="40" t="s">
        <v>123</v>
      </c>
      <c r="J146" s="40" t="s">
        <v>123</v>
      </c>
      <c r="K146" s="40" t="s">
        <v>123</v>
      </c>
      <c r="L146" s="40">
        <f>SUM(L147:L148)</f>
        <v>0</v>
      </c>
      <c r="M146" s="40">
        <f>SUM(M147:M148)</f>
        <v>0</v>
      </c>
      <c r="N146" s="40">
        <f>SUM(N147:N148)</f>
        <v>0</v>
      </c>
      <c r="O146" s="40" t="s">
        <v>123</v>
      </c>
      <c r="P146" s="40" t="s">
        <v>123</v>
      </c>
      <c r="Q146" s="40" t="s">
        <v>123</v>
      </c>
      <c r="R146" s="40" t="s">
        <v>123</v>
      </c>
      <c r="S146" s="40" t="s">
        <v>123</v>
      </c>
    </row>
    <row r="147" spans="1:19" s="9" customFormat="1" ht="18">
      <c r="A147" s="29"/>
      <c r="B147" s="28" t="s">
        <v>22</v>
      </c>
      <c r="C147" s="27"/>
      <c r="D147" s="27"/>
      <c r="E147" s="27">
        <v>211</v>
      </c>
      <c r="F147" s="36">
        <f aca="true" t="shared" si="5" ref="F147:F165">SUM(L147:N147)</f>
        <v>0</v>
      </c>
      <c r="G147" s="41" t="s">
        <v>123</v>
      </c>
      <c r="H147" s="41" t="s">
        <v>123</v>
      </c>
      <c r="I147" s="41" t="s">
        <v>123</v>
      </c>
      <c r="J147" s="41" t="s">
        <v>123</v>
      </c>
      <c r="K147" s="41" t="s">
        <v>123</v>
      </c>
      <c r="L147" s="41">
        <f aca="true" t="shared" si="6" ref="L147:N148">SUM(L138)</f>
        <v>0</v>
      </c>
      <c r="M147" s="41">
        <f t="shared" si="6"/>
        <v>0</v>
      </c>
      <c r="N147" s="41">
        <f t="shared" si="6"/>
        <v>0</v>
      </c>
      <c r="O147" s="41" t="s">
        <v>123</v>
      </c>
      <c r="P147" s="41" t="s">
        <v>123</v>
      </c>
      <c r="Q147" s="41" t="s">
        <v>123</v>
      </c>
      <c r="R147" s="41" t="s">
        <v>123</v>
      </c>
      <c r="S147" s="41" t="s">
        <v>123</v>
      </c>
    </row>
    <row r="148" spans="1:19" s="9" customFormat="1" ht="18">
      <c r="A148" s="29"/>
      <c r="B148" s="28" t="s">
        <v>26</v>
      </c>
      <c r="C148" s="27"/>
      <c r="D148" s="27"/>
      <c r="E148" s="27">
        <v>213</v>
      </c>
      <c r="F148" s="36">
        <f t="shared" si="5"/>
        <v>0</v>
      </c>
      <c r="G148" s="41" t="s">
        <v>123</v>
      </c>
      <c r="H148" s="41" t="s">
        <v>123</v>
      </c>
      <c r="I148" s="41" t="s">
        <v>123</v>
      </c>
      <c r="J148" s="41" t="s">
        <v>123</v>
      </c>
      <c r="K148" s="41" t="s">
        <v>123</v>
      </c>
      <c r="L148" s="41">
        <f t="shared" si="6"/>
        <v>0</v>
      </c>
      <c r="M148" s="41">
        <f t="shared" si="6"/>
        <v>0</v>
      </c>
      <c r="N148" s="41">
        <f t="shared" si="6"/>
        <v>0</v>
      </c>
      <c r="O148" s="41" t="s">
        <v>123</v>
      </c>
      <c r="P148" s="41" t="s">
        <v>123</v>
      </c>
      <c r="Q148" s="41" t="s">
        <v>123</v>
      </c>
      <c r="R148" s="41" t="s">
        <v>123</v>
      </c>
      <c r="S148" s="41" t="s">
        <v>123</v>
      </c>
    </row>
    <row r="149" spans="1:19" s="9" customFormat="1" ht="18">
      <c r="A149" s="29" t="s">
        <v>14</v>
      </c>
      <c r="B149" s="25" t="s">
        <v>133</v>
      </c>
      <c r="C149" s="24">
        <v>220</v>
      </c>
      <c r="D149" s="24">
        <v>112</v>
      </c>
      <c r="E149" s="27"/>
      <c r="F149" s="37">
        <f t="shared" si="5"/>
        <v>52400</v>
      </c>
      <c r="G149" s="40" t="s">
        <v>123</v>
      </c>
      <c r="H149" s="40" t="s">
        <v>123</v>
      </c>
      <c r="I149" s="40" t="s">
        <v>123</v>
      </c>
      <c r="J149" s="40" t="s">
        <v>123</v>
      </c>
      <c r="K149" s="40" t="s">
        <v>123</v>
      </c>
      <c r="L149" s="40">
        <f>SUM(L150)</f>
        <v>0</v>
      </c>
      <c r="M149" s="40">
        <f>SUM(M150)</f>
        <v>52400</v>
      </c>
      <c r="N149" s="40">
        <f>SUM(N150)</f>
        <v>0</v>
      </c>
      <c r="O149" s="40" t="s">
        <v>123</v>
      </c>
      <c r="P149" s="40" t="s">
        <v>123</v>
      </c>
      <c r="Q149" s="40" t="s">
        <v>123</v>
      </c>
      <c r="R149" s="40" t="s">
        <v>123</v>
      </c>
      <c r="S149" s="40" t="s">
        <v>123</v>
      </c>
    </row>
    <row r="150" spans="1:19" s="9" customFormat="1" ht="18">
      <c r="A150" s="29"/>
      <c r="B150" s="28" t="s">
        <v>24</v>
      </c>
      <c r="C150" s="27"/>
      <c r="D150" s="27"/>
      <c r="E150" s="27">
        <v>212</v>
      </c>
      <c r="F150" s="36">
        <f t="shared" si="5"/>
        <v>52400</v>
      </c>
      <c r="G150" s="41" t="s">
        <v>123</v>
      </c>
      <c r="H150" s="41" t="s">
        <v>123</v>
      </c>
      <c r="I150" s="41" t="s">
        <v>123</v>
      </c>
      <c r="J150" s="41" t="s">
        <v>123</v>
      </c>
      <c r="K150" s="41" t="s">
        <v>123</v>
      </c>
      <c r="L150" s="41">
        <f>SUM(L100+L102+L127)</f>
        <v>0</v>
      </c>
      <c r="M150" s="41">
        <f>SUM(M100+M102+M127)</f>
        <v>52400</v>
      </c>
      <c r="N150" s="41">
        <f>SUM(N100+N102+N127)</f>
        <v>0</v>
      </c>
      <c r="O150" s="41" t="s">
        <v>123</v>
      </c>
      <c r="P150" s="41" t="s">
        <v>123</v>
      </c>
      <c r="Q150" s="41" t="s">
        <v>123</v>
      </c>
      <c r="R150" s="41" t="s">
        <v>123</v>
      </c>
      <c r="S150" s="41" t="s">
        <v>123</v>
      </c>
    </row>
    <row r="151" spans="1:19" s="9" customFormat="1" ht="18">
      <c r="A151" s="29" t="s">
        <v>95</v>
      </c>
      <c r="B151" s="25" t="s">
        <v>134</v>
      </c>
      <c r="C151" s="24">
        <v>230</v>
      </c>
      <c r="D151" s="24">
        <v>850</v>
      </c>
      <c r="E151" s="27"/>
      <c r="F151" s="37">
        <f t="shared" si="5"/>
        <v>0</v>
      </c>
      <c r="G151" s="40" t="s">
        <v>123</v>
      </c>
      <c r="H151" s="40" t="s">
        <v>123</v>
      </c>
      <c r="I151" s="40" t="s">
        <v>123</v>
      </c>
      <c r="J151" s="40" t="s">
        <v>123</v>
      </c>
      <c r="K151" s="40" t="s">
        <v>123</v>
      </c>
      <c r="L151" s="40">
        <f>SUM(L152)</f>
        <v>0</v>
      </c>
      <c r="M151" s="40">
        <f>SUM(M152)</f>
        <v>0</v>
      </c>
      <c r="N151" s="40">
        <f>SUM(N152)</f>
        <v>0</v>
      </c>
      <c r="O151" s="40" t="s">
        <v>123</v>
      </c>
      <c r="P151" s="40" t="s">
        <v>123</v>
      </c>
      <c r="Q151" s="40" t="s">
        <v>123</v>
      </c>
      <c r="R151" s="40" t="s">
        <v>123</v>
      </c>
      <c r="S151" s="40" t="s">
        <v>123</v>
      </c>
    </row>
    <row r="152" spans="1:19" s="9" customFormat="1" ht="18">
      <c r="A152" s="29"/>
      <c r="B152" s="28" t="s">
        <v>37</v>
      </c>
      <c r="C152" s="27"/>
      <c r="D152" s="27"/>
      <c r="E152" s="27">
        <v>290</v>
      </c>
      <c r="F152" s="36">
        <f t="shared" si="5"/>
        <v>0</v>
      </c>
      <c r="G152" s="41" t="s">
        <v>123</v>
      </c>
      <c r="H152" s="41" t="s">
        <v>123</v>
      </c>
      <c r="I152" s="41" t="s">
        <v>123</v>
      </c>
      <c r="J152" s="41" t="s">
        <v>123</v>
      </c>
      <c r="K152" s="41" t="s">
        <v>123</v>
      </c>
      <c r="L152" s="41"/>
      <c r="M152" s="41"/>
      <c r="N152" s="41"/>
      <c r="O152" s="41" t="s">
        <v>123</v>
      </c>
      <c r="P152" s="41" t="s">
        <v>123</v>
      </c>
      <c r="Q152" s="41" t="s">
        <v>123</v>
      </c>
      <c r="R152" s="41" t="s">
        <v>123</v>
      </c>
      <c r="S152" s="41" t="s">
        <v>123</v>
      </c>
    </row>
    <row r="153" spans="1:19" s="9" customFormat="1" ht="36">
      <c r="A153" s="29" t="s">
        <v>96</v>
      </c>
      <c r="B153" s="25" t="s">
        <v>135</v>
      </c>
      <c r="C153" s="24">
        <v>260</v>
      </c>
      <c r="D153" s="24">
        <v>240</v>
      </c>
      <c r="E153" s="27"/>
      <c r="F153" s="37">
        <f t="shared" si="5"/>
        <v>2380916</v>
      </c>
      <c r="G153" s="40" t="s">
        <v>123</v>
      </c>
      <c r="H153" s="40" t="s">
        <v>123</v>
      </c>
      <c r="I153" s="40" t="s">
        <v>123</v>
      </c>
      <c r="J153" s="40" t="s">
        <v>123</v>
      </c>
      <c r="K153" s="40" t="s">
        <v>123</v>
      </c>
      <c r="L153" s="40">
        <f>SUM(L154:L165)</f>
        <v>2380916</v>
      </c>
      <c r="M153" s="40">
        <f>SUM(M154:M165)</f>
        <v>0</v>
      </c>
      <c r="N153" s="40">
        <f>SUM(N154:N165)</f>
        <v>0</v>
      </c>
      <c r="O153" s="40" t="s">
        <v>123</v>
      </c>
      <c r="P153" s="40" t="s">
        <v>123</v>
      </c>
      <c r="Q153" s="40" t="s">
        <v>123</v>
      </c>
      <c r="R153" s="40" t="s">
        <v>123</v>
      </c>
      <c r="S153" s="40" t="s">
        <v>123</v>
      </c>
    </row>
    <row r="154" spans="1:19" s="9" customFormat="1" ht="18">
      <c r="A154" s="29" t="s">
        <v>200</v>
      </c>
      <c r="B154" s="28" t="s">
        <v>28</v>
      </c>
      <c r="C154" s="27"/>
      <c r="D154" s="27"/>
      <c r="E154" s="27">
        <v>221</v>
      </c>
      <c r="F154" s="36">
        <f t="shared" si="5"/>
        <v>0</v>
      </c>
      <c r="G154" s="41" t="s">
        <v>123</v>
      </c>
      <c r="H154" s="41" t="s">
        <v>123</v>
      </c>
      <c r="I154" s="41" t="s">
        <v>123</v>
      </c>
      <c r="J154" s="41" t="s">
        <v>123</v>
      </c>
      <c r="K154" s="41" t="s">
        <v>123</v>
      </c>
      <c r="L154" s="41"/>
      <c r="M154" s="41"/>
      <c r="N154" s="41"/>
      <c r="O154" s="41" t="s">
        <v>123</v>
      </c>
      <c r="P154" s="41" t="s">
        <v>123</v>
      </c>
      <c r="Q154" s="41" t="s">
        <v>123</v>
      </c>
      <c r="R154" s="41" t="s">
        <v>123</v>
      </c>
      <c r="S154" s="41" t="s">
        <v>123</v>
      </c>
    </row>
    <row r="155" spans="1:19" s="9" customFormat="1" ht="18">
      <c r="A155" s="29" t="s">
        <v>201</v>
      </c>
      <c r="B155" s="28" t="s">
        <v>29</v>
      </c>
      <c r="C155" s="27"/>
      <c r="D155" s="27"/>
      <c r="E155" s="27">
        <v>222</v>
      </c>
      <c r="F155" s="36">
        <f t="shared" si="5"/>
        <v>0</v>
      </c>
      <c r="G155" s="41" t="s">
        <v>123</v>
      </c>
      <c r="H155" s="41" t="s">
        <v>123</v>
      </c>
      <c r="I155" s="41" t="s">
        <v>123</v>
      </c>
      <c r="J155" s="41" t="s">
        <v>123</v>
      </c>
      <c r="K155" s="41" t="s">
        <v>123</v>
      </c>
      <c r="L155" s="41"/>
      <c r="M155" s="41"/>
      <c r="N155" s="41"/>
      <c r="O155" s="41" t="s">
        <v>123</v>
      </c>
      <c r="P155" s="41" t="s">
        <v>123</v>
      </c>
      <c r="Q155" s="41" t="s">
        <v>123</v>
      </c>
      <c r="R155" s="41" t="s">
        <v>123</v>
      </c>
      <c r="S155" s="41" t="s">
        <v>123</v>
      </c>
    </row>
    <row r="156" spans="1:19" s="9" customFormat="1" ht="18">
      <c r="A156" s="29" t="s">
        <v>202</v>
      </c>
      <c r="B156" s="28" t="s">
        <v>179</v>
      </c>
      <c r="C156" s="27"/>
      <c r="D156" s="27"/>
      <c r="E156" s="27">
        <v>223</v>
      </c>
      <c r="F156" s="36">
        <f t="shared" si="5"/>
        <v>0</v>
      </c>
      <c r="G156" s="41" t="s">
        <v>123</v>
      </c>
      <c r="H156" s="41" t="s">
        <v>123</v>
      </c>
      <c r="I156" s="41" t="s">
        <v>123</v>
      </c>
      <c r="J156" s="41" t="s">
        <v>123</v>
      </c>
      <c r="K156" s="41" t="s">
        <v>123</v>
      </c>
      <c r="L156" s="41"/>
      <c r="M156" s="41"/>
      <c r="N156" s="41"/>
      <c r="O156" s="41" t="s">
        <v>123</v>
      </c>
      <c r="P156" s="41" t="s">
        <v>123</v>
      </c>
      <c r="Q156" s="41" t="s">
        <v>123</v>
      </c>
      <c r="R156" s="41" t="s">
        <v>123</v>
      </c>
      <c r="S156" s="41" t="s">
        <v>123</v>
      </c>
    </row>
    <row r="157" spans="1:19" s="9" customFormat="1" ht="18">
      <c r="A157" s="29"/>
      <c r="B157" s="28" t="s">
        <v>31</v>
      </c>
      <c r="C157" s="27"/>
      <c r="D157" s="27"/>
      <c r="E157" s="27">
        <v>223</v>
      </c>
      <c r="F157" s="36">
        <f t="shared" si="5"/>
        <v>0</v>
      </c>
      <c r="G157" s="41" t="s">
        <v>123</v>
      </c>
      <c r="H157" s="41" t="s">
        <v>123</v>
      </c>
      <c r="I157" s="41" t="s">
        <v>123</v>
      </c>
      <c r="J157" s="41" t="s">
        <v>123</v>
      </c>
      <c r="K157" s="41" t="s">
        <v>123</v>
      </c>
      <c r="L157" s="41"/>
      <c r="M157" s="41"/>
      <c r="N157" s="41"/>
      <c r="O157" s="41" t="s">
        <v>123</v>
      </c>
      <c r="P157" s="41" t="s">
        <v>123</v>
      </c>
      <c r="Q157" s="41" t="s">
        <v>123</v>
      </c>
      <c r="R157" s="41" t="s">
        <v>123</v>
      </c>
      <c r="S157" s="41" t="s">
        <v>123</v>
      </c>
    </row>
    <row r="158" spans="1:19" s="9" customFormat="1" ht="18">
      <c r="A158" s="29"/>
      <c r="B158" s="28" t="s">
        <v>32</v>
      </c>
      <c r="C158" s="27"/>
      <c r="D158" s="27"/>
      <c r="E158" s="27">
        <v>223</v>
      </c>
      <c r="F158" s="36">
        <f t="shared" si="5"/>
        <v>0</v>
      </c>
      <c r="G158" s="41" t="s">
        <v>123</v>
      </c>
      <c r="H158" s="41" t="s">
        <v>123</v>
      </c>
      <c r="I158" s="41" t="s">
        <v>123</v>
      </c>
      <c r="J158" s="41" t="s">
        <v>123</v>
      </c>
      <c r="K158" s="41" t="s">
        <v>123</v>
      </c>
      <c r="L158" s="41"/>
      <c r="M158" s="41"/>
      <c r="N158" s="41"/>
      <c r="O158" s="41" t="s">
        <v>123</v>
      </c>
      <c r="P158" s="41" t="s">
        <v>123</v>
      </c>
      <c r="Q158" s="41" t="s">
        <v>123</v>
      </c>
      <c r="R158" s="41" t="s">
        <v>123</v>
      </c>
      <c r="S158" s="41" t="s">
        <v>123</v>
      </c>
    </row>
    <row r="159" spans="1:19" s="9" customFormat="1" ht="18">
      <c r="A159" s="29"/>
      <c r="B159" s="28" t="s">
        <v>33</v>
      </c>
      <c r="C159" s="27"/>
      <c r="D159" s="27"/>
      <c r="E159" s="27">
        <v>223</v>
      </c>
      <c r="F159" s="36">
        <f t="shared" si="5"/>
        <v>0</v>
      </c>
      <c r="G159" s="41" t="s">
        <v>123</v>
      </c>
      <c r="H159" s="41" t="s">
        <v>123</v>
      </c>
      <c r="I159" s="41" t="s">
        <v>123</v>
      </c>
      <c r="J159" s="41" t="s">
        <v>123</v>
      </c>
      <c r="K159" s="41" t="s">
        <v>123</v>
      </c>
      <c r="L159" s="41"/>
      <c r="M159" s="41"/>
      <c r="N159" s="41"/>
      <c r="O159" s="41" t="s">
        <v>123</v>
      </c>
      <c r="P159" s="41" t="s">
        <v>123</v>
      </c>
      <c r="Q159" s="41" t="s">
        <v>123</v>
      </c>
      <c r="R159" s="41" t="s">
        <v>123</v>
      </c>
      <c r="S159" s="41" t="s">
        <v>123</v>
      </c>
    </row>
    <row r="160" spans="1:19" s="9" customFormat="1" ht="18">
      <c r="A160" s="29" t="s">
        <v>203</v>
      </c>
      <c r="B160" s="28" t="s">
        <v>34</v>
      </c>
      <c r="C160" s="27"/>
      <c r="D160" s="27"/>
      <c r="E160" s="27">
        <v>224</v>
      </c>
      <c r="F160" s="36">
        <f t="shared" si="5"/>
        <v>0</v>
      </c>
      <c r="G160" s="41" t="s">
        <v>123</v>
      </c>
      <c r="H160" s="41" t="s">
        <v>123</v>
      </c>
      <c r="I160" s="41" t="s">
        <v>123</v>
      </c>
      <c r="J160" s="41" t="s">
        <v>123</v>
      </c>
      <c r="K160" s="41" t="s">
        <v>123</v>
      </c>
      <c r="L160" s="41"/>
      <c r="M160" s="41"/>
      <c r="N160" s="41"/>
      <c r="O160" s="41" t="s">
        <v>123</v>
      </c>
      <c r="P160" s="41" t="s">
        <v>123</v>
      </c>
      <c r="Q160" s="41" t="s">
        <v>123</v>
      </c>
      <c r="R160" s="41" t="s">
        <v>123</v>
      </c>
      <c r="S160" s="41" t="s">
        <v>123</v>
      </c>
    </row>
    <row r="161" spans="1:19" s="9" customFormat="1" ht="18">
      <c r="A161" s="29" t="s">
        <v>204</v>
      </c>
      <c r="B161" s="28" t="s">
        <v>35</v>
      </c>
      <c r="C161" s="27"/>
      <c r="D161" s="27"/>
      <c r="E161" s="27">
        <v>225</v>
      </c>
      <c r="F161" s="36">
        <f t="shared" si="5"/>
        <v>1847356</v>
      </c>
      <c r="G161" s="41" t="s">
        <v>123</v>
      </c>
      <c r="H161" s="41" t="s">
        <v>123</v>
      </c>
      <c r="I161" s="41" t="s">
        <v>123</v>
      </c>
      <c r="J161" s="41" t="s">
        <v>123</v>
      </c>
      <c r="K161" s="41" t="s">
        <v>123</v>
      </c>
      <c r="L161" s="41">
        <f>SUM(L67+L70+L74+L89+L90+L93+L94+L96+L130)</f>
        <v>1847356</v>
      </c>
      <c r="M161" s="41">
        <f>SUM(M67+M70+M74+M89+M90+M93+M94+M96+M130)</f>
        <v>0</v>
      </c>
      <c r="N161" s="41">
        <f>SUM(N67+N70+N74+N89+N90+N93+N94+N96+N130)</f>
        <v>0</v>
      </c>
      <c r="O161" s="41" t="s">
        <v>123</v>
      </c>
      <c r="P161" s="41" t="s">
        <v>123</v>
      </c>
      <c r="Q161" s="41" t="s">
        <v>123</v>
      </c>
      <c r="R161" s="41" t="s">
        <v>123</v>
      </c>
      <c r="S161" s="41" t="s">
        <v>123</v>
      </c>
    </row>
    <row r="162" spans="1:19" s="9" customFormat="1" ht="18">
      <c r="A162" s="29" t="s">
        <v>205</v>
      </c>
      <c r="B162" s="28" t="s">
        <v>36</v>
      </c>
      <c r="C162" s="27"/>
      <c r="D162" s="27"/>
      <c r="E162" s="27">
        <v>226</v>
      </c>
      <c r="F162" s="36">
        <f t="shared" si="5"/>
        <v>333560</v>
      </c>
      <c r="G162" s="41" t="s">
        <v>123</v>
      </c>
      <c r="H162" s="41" t="s">
        <v>123</v>
      </c>
      <c r="I162" s="41" t="s">
        <v>123</v>
      </c>
      <c r="J162" s="41" t="s">
        <v>123</v>
      </c>
      <c r="K162" s="41" t="s">
        <v>123</v>
      </c>
      <c r="L162" s="41">
        <f>SUM(L68+L71+L75+L80+L85+L87+L88+L91+L97+L107+L109+L110+L122+L123+L125+L133+L143+L82)</f>
        <v>333560</v>
      </c>
      <c r="M162" s="41">
        <f>SUM(M68+M71+M75+M80+M85+M87+M88+M91+M97+M107+M109+M110+M122+M123+M125+M133+M143+M82)</f>
        <v>0</v>
      </c>
      <c r="N162" s="41">
        <f>SUM(N68+N71+N75+N80+N85+N87+N88+N91+N97+N107+N109+N110+N122+N123+N125+N133+N143+N82)</f>
        <v>0</v>
      </c>
      <c r="O162" s="41" t="s">
        <v>123</v>
      </c>
      <c r="P162" s="41" t="s">
        <v>123</v>
      </c>
      <c r="Q162" s="41" t="s">
        <v>123</v>
      </c>
      <c r="R162" s="41" t="s">
        <v>123</v>
      </c>
      <c r="S162" s="41" t="s">
        <v>123</v>
      </c>
    </row>
    <row r="163" spans="1:19" s="9" customFormat="1" ht="18">
      <c r="A163" s="29" t="s">
        <v>206</v>
      </c>
      <c r="B163" s="28" t="s">
        <v>37</v>
      </c>
      <c r="C163" s="27"/>
      <c r="D163" s="27"/>
      <c r="E163" s="27">
        <v>290</v>
      </c>
      <c r="F163" s="36">
        <f>SUM(L163:N163)</f>
        <v>0</v>
      </c>
      <c r="G163" s="41" t="s">
        <v>123</v>
      </c>
      <c r="H163" s="41" t="s">
        <v>123</v>
      </c>
      <c r="I163" s="41" t="s">
        <v>123</v>
      </c>
      <c r="J163" s="41" t="s">
        <v>123</v>
      </c>
      <c r="K163" s="41" t="s">
        <v>123</v>
      </c>
      <c r="L163" s="41"/>
      <c r="M163" s="41"/>
      <c r="N163" s="41"/>
      <c r="O163" s="41" t="s">
        <v>123</v>
      </c>
      <c r="P163" s="41" t="s">
        <v>123</v>
      </c>
      <c r="Q163" s="41" t="s">
        <v>123</v>
      </c>
      <c r="R163" s="41" t="s">
        <v>123</v>
      </c>
      <c r="S163" s="41" t="s">
        <v>123</v>
      </c>
    </row>
    <row r="164" spans="1:19" s="9" customFormat="1" ht="18">
      <c r="A164" s="29" t="s">
        <v>207</v>
      </c>
      <c r="B164" s="28" t="s">
        <v>38</v>
      </c>
      <c r="C164" s="27"/>
      <c r="D164" s="27"/>
      <c r="E164" s="27">
        <v>310</v>
      </c>
      <c r="F164" s="36">
        <f t="shared" si="5"/>
        <v>199610</v>
      </c>
      <c r="G164" s="41" t="s">
        <v>123</v>
      </c>
      <c r="H164" s="41" t="s">
        <v>123</v>
      </c>
      <c r="I164" s="41" t="s">
        <v>123</v>
      </c>
      <c r="J164" s="41" t="s">
        <v>123</v>
      </c>
      <c r="K164" s="41" t="s">
        <v>123</v>
      </c>
      <c r="L164" s="41">
        <f>SUM(L73+L77+L81+L83+L86+L95+L121+L131+L134+L140+L124)</f>
        <v>199610</v>
      </c>
      <c r="M164" s="41">
        <f>SUM(M73+M77+M81+M83+M86+M95+M121+M131+M134+M140)</f>
        <v>0</v>
      </c>
      <c r="N164" s="41">
        <f>SUM(N73+N77+N81+N83+N86+N95+N121+N131+N134+N140)</f>
        <v>0</v>
      </c>
      <c r="O164" s="41" t="s">
        <v>123</v>
      </c>
      <c r="P164" s="41" t="s">
        <v>123</v>
      </c>
      <c r="Q164" s="41" t="s">
        <v>123</v>
      </c>
      <c r="R164" s="41" t="s">
        <v>123</v>
      </c>
      <c r="S164" s="41" t="s">
        <v>123</v>
      </c>
    </row>
    <row r="165" spans="1:19" s="9" customFormat="1" ht="18">
      <c r="A165" s="29" t="s">
        <v>208</v>
      </c>
      <c r="B165" s="28" t="s">
        <v>39</v>
      </c>
      <c r="C165" s="27"/>
      <c r="D165" s="27"/>
      <c r="E165" s="27">
        <v>340</v>
      </c>
      <c r="F165" s="36">
        <f t="shared" si="5"/>
        <v>390</v>
      </c>
      <c r="G165" s="41" t="s">
        <v>123</v>
      </c>
      <c r="H165" s="41" t="s">
        <v>123</v>
      </c>
      <c r="I165" s="41" t="s">
        <v>123</v>
      </c>
      <c r="J165" s="41" t="s">
        <v>123</v>
      </c>
      <c r="K165" s="41" t="s">
        <v>123</v>
      </c>
      <c r="L165" s="41">
        <f>SUM(L84+L92+L117+L135+L141+L78+L76+L72)</f>
        <v>390</v>
      </c>
      <c r="M165" s="41">
        <f>SUM(M84+M92+M117+M135+M141+M78+M76+M72)</f>
        <v>0</v>
      </c>
      <c r="N165" s="41">
        <f>SUM(N84+N92+N117+N135+N141+N78+N76+N72)</f>
        <v>0</v>
      </c>
      <c r="O165" s="41" t="s">
        <v>123</v>
      </c>
      <c r="P165" s="41" t="s">
        <v>123</v>
      </c>
      <c r="Q165" s="41" t="s">
        <v>123</v>
      </c>
      <c r="R165" s="41" t="s">
        <v>123</v>
      </c>
      <c r="S165" s="41" t="s">
        <v>123</v>
      </c>
    </row>
    <row r="166" spans="1:20" s="55" customFormat="1" ht="43.5" customHeight="1">
      <c r="A166" s="53"/>
      <c r="B166" s="50" t="s">
        <v>164</v>
      </c>
      <c r="C166" s="54"/>
      <c r="D166" s="54"/>
      <c r="E166" s="54"/>
      <c r="F166" s="43">
        <f>SUM(G166:N166)</f>
        <v>62621557.12</v>
      </c>
      <c r="G166" s="43">
        <f aca="true" t="shared" si="7" ref="G166:N166">SUM(G167+G171+G173+G175)</f>
        <v>7578861.55</v>
      </c>
      <c r="H166" s="43">
        <f t="shared" si="7"/>
        <v>52280779.57</v>
      </c>
      <c r="I166" s="43">
        <f t="shared" si="7"/>
        <v>0</v>
      </c>
      <c r="J166" s="43">
        <f t="shared" si="7"/>
        <v>0</v>
      </c>
      <c r="K166" s="43">
        <f t="shared" si="7"/>
        <v>328600</v>
      </c>
      <c r="L166" s="43">
        <f t="shared" si="7"/>
        <v>2380916</v>
      </c>
      <c r="M166" s="43">
        <f t="shared" si="7"/>
        <v>52400</v>
      </c>
      <c r="N166" s="43">
        <f t="shared" si="7"/>
        <v>0</v>
      </c>
      <c r="O166" s="45" t="s">
        <v>123</v>
      </c>
      <c r="P166" s="45" t="s">
        <v>123</v>
      </c>
      <c r="Q166" s="45" t="s">
        <v>123</v>
      </c>
      <c r="R166" s="45" t="s">
        <v>123</v>
      </c>
      <c r="S166" s="45" t="s">
        <v>123</v>
      </c>
      <c r="T166" s="67"/>
    </row>
    <row r="167" spans="1:19" s="9" customFormat="1" ht="18">
      <c r="A167" s="29" t="s">
        <v>7</v>
      </c>
      <c r="B167" s="25" t="s">
        <v>165</v>
      </c>
      <c r="C167" s="24">
        <v>210</v>
      </c>
      <c r="D167" s="24">
        <v>100</v>
      </c>
      <c r="E167" s="24"/>
      <c r="F167" s="37">
        <f>SUM(G167:N167)</f>
        <v>51413035.81</v>
      </c>
      <c r="G167" s="37">
        <f>SUM(G168)</f>
        <v>0</v>
      </c>
      <c r="H167" s="37">
        <f aca="true" t="shared" si="8" ref="H167:N167">SUM(H168)</f>
        <v>51413035.81</v>
      </c>
      <c r="I167" s="37">
        <f t="shared" si="8"/>
        <v>0</v>
      </c>
      <c r="J167" s="37">
        <f t="shared" si="8"/>
        <v>0</v>
      </c>
      <c r="K167" s="37">
        <f t="shared" si="8"/>
        <v>0</v>
      </c>
      <c r="L167" s="37">
        <f t="shared" si="8"/>
        <v>0</v>
      </c>
      <c r="M167" s="37">
        <f t="shared" si="8"/>
        <v>0</v>
      </c>
      <c r="N167" s="37">
        <f t="shared" si="8"/>
        <v>0</v>
      </c>
      <c r="O167" s="40" t="s">
        <v>123</v>
      </c>
      <c r="P167" s="40" t="s">
        <v>123</v>
      </c>
      <c r="Q167" s="40" t="s">
        <v>123</v>
      </c>
      <c r="R167" s="40" t="s">
        <v>123</v>
      </c>
      <c r="S167" s="40" t="s">
        <v>123</v>
      </c>
    </row>
    <row r="168" spans="1:19" s="9" customFormat="1" ht="36">
      <c r="A168" s="29"/>
      <c r="B168" s="25" t="s">
        <v>132</v>
      </c>
      <c r="C168" s="24">
        <v>211</v>
      </c>
      <c r="D168" s="24"/>
      <c r="E168" s="24"/>
      <c r="F168" s="37">
        <f>SUM(G168:N168)</f>
        <v>51413035.81</v>
      </c>
      <c r="G168" s="37">
        <f aca="true" t="shared" si="9" ref="G168:N168">SUM(G169:G170)</f>
        <v>0</v>
      </c>
      <c r="H168" s="37">
        <f t="shared" si="9"/>
        <v>51413035.81</v>
      </c>
      <c r="I168" s="37">
        <f t="shared" si="9"/>
        <v>0</v>
      </c>
      <c r="J168" s="37">
        <f t="shared" si="9"/>
        <v>0</v>
      </c>
      <c r="K168" s="37">
        <f t="shared" si="9"/>
        <v>0</v>
      </c>
      <c r="L168" s="37">
        <f t="shared" si="9"/>
        <v>0</v>
      </c>
      <c r="M168" s="37">
        <f t="shared" si="9"/>
        <v>0</v>
      </c>
      <c r="N168" s="37">
        <f t="shared" si="9"/>
        <v>0</v>
      </c>
      <c r="O168" s="40" t="s">
        <v>123</v>
      </c>
      <c r="P168" s="40" t="s">
        <v>123</v>
      </c>
      <c r="Q168" s="40" t="s">
        <v>123</v>
      </c>
      <c r="R168" s="40" t="s">
        <v>123</v>
      </c>
      <c r="S168" s="40" t="s">
        <v>123</v>
      </c>
    </row>
    <row r="169" spans="1:19" s="9" customFormat="1" ht="18">
      <c r="A169" s="29"/>
      <c r="B169" s="28" t="s">
        <v>22</v>
      </c>
      <c r="C169" s="27"/>
      <c r="D169" s="27"/>
      <c r="E169" s="27">
        <v>211</v>
      </c>
      <c r="F169" s="36">
        <f>SUM(G169:N169)</f>
        <v>40066191.9</v>
      </c>
      <c r="G169" s="36">
        <f aca="true" t="shared" si="10" ref="G169:K170">SUM(G37)</f>
        <v>0</v>
      </c>
      <c r="H169" s="36">
        <f t="shared" si="10"/>
        <v>40066191.9</v>
      </c>
      <c r="I169" s="36">
        <f t="shared" si="10"/>
        <v>0</v>
      </c>
      <c r="J169" s="36">
        <f t="shared" si="10"/>
        <v>0</v>
      </c>
      <c r="K169" s="36">
        <f t="shared" si="10"/>
        <v>0</v>
      </c>
      <c r="L169" s="36">
        <f aca="true" t="shared" si="11" ref="L169:N170">SUM(L147)</f>
        <v>0</v>
      </c>
      <c r="M169" s="36">
        <f t="shared" si="11"/>
        <v>0</v>
      </c>
      <c r="N169" s="36">
        <f t="shared" si="11"/>
        <v>0</v>
      </c>
      <c r="O169" s="40" t="s">
        <v>123</v>
      </c>
      <c r="P169" s="40" t="s">
        <v>123</v>
      </c>
      <c r="Q169" s="40" t="s">
        <v>123</v>
      </c>
      <c r="R169" s="40" t="s">
        <v>123</v>
      </c>
      <c r="S169" s="40" t="s">
        <v>123</v>
      </c>
    </row>
    <row r="170" spans="1:19" s="9" customFormat="1" ht="18">
      <c r="A170" s="29"/>
      <c r="B170" s="28" t="s">
        <v>26</v>
      </c>
      <c r="C170" s="27"/>
      <c r="D170" s="27"/>
      <c r="E170" s="27">
        <v>213</v>
      </c>
      <c r="F170" s="36">
        <f>SUM(G170:N170)</f>
        <v>11346843.91</v>
      </c>
      <c r="G170" s="36">
        <f t="shared" si="10"/>
        <v>0</v>
      </c>
      <c r="H170" s="36">
        <f t="shared" si="10"/>
        <v>11346843.91</v>
      </c>
      <c r="I170" s="36">
        <f t="shared" si="10"/>
        <v>0</v>
      </c>
      <c r="J170" s="36">
        <f t="shared" si="10"/>
        <v>0</v>
      </c>
      <c r="K170" s="36">
        <f t="shared" si="10"/>
        <v>0</v>
      </c>
      <c r="L170" s="36">
        <f t="shared" si="11"/>
        <v>0</v>
      </c>
      <c r="M170" s="36">
        <f t="shared" si="11"/>
        <v>0</v>
      </c>
      <c r="N170" s="36">
        <f t="shared" si="11"/>
        <v>0</v>
      </c>
      <c r="O170" s="40" t="s">
        <v>123</v>
      </c>
      <c r="P170" s="40" t="s">
        <v>123</v>
      </c>
      <c r="Q170" s="40" t="s">
        <v>123</v>
      </c>
      <c r="R170" s="40" t="s">
        <v>123</v>
      </c>
      <c r="S170" s="40" t="s">
        <v>123</v>
      </c>
    </row>
    <row r="171" spans="1:19" s="9" customFormat="1" ht="18">
      <c r="A171" s="29" t="s">
        <v>14</v>
      </c>
      <c r="B171" s="25" t="s">
        <v>133</v>
      </c>
      <c r="C171" s="24">
        <v>220</v>
      </c>
      <c r="D171" s="24">
        <v>112</v>
      </c>
      <c r="E171" s="27"/>
      <c r="F171" s="37">
        <f aca="true" t="shared" si="12" ref="F171:F186">SUM(G171:N171)</f>
        <v>52400</v>
      </c>
      <c r="G171" s="37">
        <f aca="true" t="shared" si="13" ref="G171:N171">SUM(G172)</f>
        <v>0</v>
      </c>
      <c r="H171" s="37">
        <f t="shared" si="13"/>
        <v>0</v>
      </c>
      <c r="I171" s="37">
        <f t="shared" si="13"/>
        <v>0</v>
      </c>
      <c r="J171" s="37">
        <f t="shared" si="13"/>
        <v>0</v>
      </c>
      <c r="K171" s="37">
        <f t="shared" si="13"/>
        <v>0</v>
      </c>
      <c r="L171" s="37">
        <f t="shared" si="13"/>
        <v>0</v>
      </c>
      <c r="M171" s="37">
        <f t="shared" si="13"/>
        <v>52400</v>
      </c>
      <c r="N171" s="37">
        <f t="shared" si="13"/>
        <v>0</v>
      </c>
      <c r="O171" s="40" t="s">
        <v>123</v>
      </c>
      <c r="P171" s="40" t="s">
        <v>123</v>
      </c>
      <c r="Q171" s="40" t="s">
        <v>123</v>
      </c>
      <c r="R171" s="40" t="s">
        <v>123</v>
      </c>
      <c r="S171" s="40" t="s">
        <v>123</v>
      </c>
    </row>
    <row r="172" spans="1:19" s="9" customFormat="1" ht="18">
      <c r="A172" s="29"/>
      <c r="B172" s="28" t="s">
        <v>24</v>
      </c>
      <c r="C172" s="27"/>
      <c r="D172" s="27"/>
      <c r="E172" s="27">
        <v>212</v>
      </c>
      <c r="F172" s="36">
        <f t="shared" si="12"/>
        <v>52400</v>
      </c>
      <c r="G172" s="36">
        <f>SUM(G40)</f>
        <v>0</v>
      </c>
      <c r="H172" s="36">
        <f>SUM(H40)</f>
        <v>0</v>
      </c>
      <c r="I172" s="36">
        <f>SUM(I40)</f>
        <v>0</v>
      </c>
      <c r="J172" s="36">
        <f>SUM(J40)</f>
        <v>0</v>
      </c>
      <c r="K172" s="36">
        <f>SUM(K40)</f>
        <v>0</v>
      </c>
      <c r="L172" s="36">
        <f>SUM(L150)</f>
        <v>0</v>
      </c>
      <c r="M172" s="36">
        <f>SUM(M150)</f>
        <v>52400</v>
      </c>
      <c r="N172" s="36">
        <f>SUM(N150)</f>
        <v>0</v>
      </c>
      <c r="O172" s="40" t="s">
        <v>123</v>
      </c>
      <c r="P172" s="40" t="s">
        <v>123</v>
      </c>
      <c r="Q172" s="40" t="s">
        <v>123</v>
      </c>
      <c r="R172" s="40" t="s">
        <v>123</v>
      </c>
      <c r="S172" s="40" t="s">
        <v>123</v>
      </c>
    </row>
    <row r="173" spans="1:19" s="9" customFormat="1" ht="18">
      <c r="A173" s="29" t="s">
        <v>95</v>
      </c>
      <c r="B173" s="25" t="s">
        <v>134</v>
      </c>
      <c r="C173" s="24">
        <v>230</v>
      </c>
      <c r="D173" s="24">
        <v>850</v>
      </c>
      <c r="E173" s="27"/>
      <c r="F173" s="37">
        <f t="shared" si="12"/>
        <v>1087063</v>
      </c>
      <c r="G173" s="37">
        <f>SUM(G174)</f>
        <v>1087063</v>
      </c>
      <c r="H173" s="37">
        <f aca="true" t="shared" si="14" ref="H173:N173">SUM(H174)</f>
        <v>0</v>
      </c>
      <c r="I173" s="37">
        <f t="shared" si="14"/>
        <v>0</v>
      </c>
      <c r="J173" s="37">
        <f t="shared" si="14"/>
        <v>0</v>
      </c>
      <c r="K173" s="37">
        <f t="shared" si="14"/>
        <v>0</v>
      </c>
      <c r="L173" s="37">
        <f t="shared" si="14"/>
        <v>0</v>
      </c>
      <c r="M173" s="37">
        <f t="shared" si="14"/>
        <v>0</v>
      </c>
      <c r="N173" s="37">
        <f t="shared" si="14"/>
        <v>0</v>
      </c>
      <c r="O173" s="40" t="s">
        <v>123</v>
      </c>
      <c r="P173" s="40" t="s">
        <v>123</v>
      </c>
      <c r="Q173" s="40" t="s">
        <v>123</v>
      </c>
      <c r="R173" s="40" t="s">
        <v>123</v>
      </c>
      <c r="S173" s="40" t="s">
        <v>123</v>
      </c>
    </row>
    <row r="174" spans="1:19" s="9" customFormat="1" ht="18">
      <c r="A174" s="29"/>
      <c r="B174" s="28" t="s">
        <v>37</v>
      </c>
      <c r="C174" s="27"/>
      <c r="D174" s="27"/>
      <c r="E174" s="27">
        <v>290</v>
      </c>
      <c r="F174" s="36">
        <f t="shared" si="12"/>
        <v>1087063</v>
      </c>
      <c r="G174" s="36">
        <f>SUM(G41+G60)</f>
        <v>1087063</v>
      </c>
      <c r="H174" s="36">
        <f>SUM(H41+H60)</f>
        <v>0</v>
      </c>
      <c r="I174" s="36">
        <f>SUM(I41+I60)</f>
        <v>0</v>
      </c>
      <c r="J174" s="36">
        <f>SUM(J41+J60)</f>
        <v>0</v>
      </c>
      <c r="K174" s="36">
        <f>SUM(K41+K60)</f>
        <v>0</v>
      </c>
      <c r="L174" s="36">
        <f>SUM(L152)</f>
        <v>0</v>
      </c>
      <c r="M174" s="36">
        <f>SUM(M152)</f>
        <v>0</v>
      </c>
      <c r="N174" s="36">
        <f>SUM(N152)</f>
        <v>0</v>
      </c>
      <c r="O174" s="40" t="s">
        <v>123</v>
      </c>
      <c r="P174" s="40" t="s">
        <v>123</v>
      </c>
      <c r="Q174" s="40" t="s">
        <v>123</v>
      </c>
      <c r="R174" s="40" t="s">
        <v>123</v>
      </c>
      <c r="S174" s="40" t="s">
        <v>123</v>
      </c>
    </row>
    <row r="175" spans="1:19" s="9" customFormat="1" ht="36">
      <c r="A175" s="29" t="s">
        <v>96</v>
      </c>
      <c r="B175" s="25" t="s">
        <v>135</v>
      </c>
      <c r="C175" s="24">
        <v>260</v>
      </c>
      <c r="D175" s="24">
        <v>240</v>
      </c>
      <c r="E175" s="27"/>
      <c r="F175" s="37">
        <f>SUM(G175:N175)</f>
        <v>10069058.309999999</v>
      </c>
      <c r="G175" s="60">
        <f aca="true" t="shared" si="15" ref="G175:N175">SUM(G176+G177+G178+G182+G183+G184+G185+G186+G187)</f>
        <v>6491798.55</v>
      </c>
      <c r="H175" s="60">
        <f t="shared" si="15"/>
        <v>867743.76</v>
      </c>
      <c r="I175" s="60">
        <f t="shared" si="15"/>
        <v>0</v>
      </c>
      <c r="J175" s="60">
        <f t="shared" si="15"/>
        <v>0</v>
      </c>
      <c r="K175" s="60">
        <f t="shared" si="15"/>
        <v>328600</v>
      </c>
      <c r="L175" s="60">
        <f t="shared" si="15"/>
        <v>2380916</v>
      </c>
      <c r="M175" s="60">
        <f t="shared" si="15"/>
        <v>0</v>
      </c>
      <c r="N175" s="60">
        <f t="shared" si="15"/>
        <v>0</v>
      </c>
      <c r="O175" s="40" t="s">
        <v>123</v>
      </c>
      <c r="P175" s="40" t="s">
        <v>123</v>
      </c>
      <c r="Q175" s="40" t="s">
        <v>123</v>
      </c>
      <c r="R175" s="40" t="s">
        <v>123</v>
      </c>
      <c r="S175" s="40" t="s">
        <v>123</v>
      </c>
    </row>
    <row r="176" spans="1:19" s="9" customFormat="1" ht="18">
      <c r="A176" s="29" t="s">
        <v>200</v>
      </c>
      <c r="B176" s="28" t="s">
        <v>28</v>
      </c>
      <c r="C176" s="27"/>
      <c r="D176" s="27"/>
      <c r="E176" s="27">
        <v>221</v>
      </c>
      <c r="F176" s="36">
        <f t="shared" si="12"/>
        <v>17700</v>
      </c>
      <c r="G176" s="36">
        <f aca="true" t="shared" si="16" ref="G176:G183">SUM(G44)</f>
        <v>17700</v>
      </c>
      <c r="H176" s="36">
        <f aca="true" t="shared" si="17" ref="H176:K183">SUM(H44)</f>
        <v>0</v>
      </c>
      <c r="I176" s="36">
        <f t="shared" si="17"/>
        <v>0</v>
      </c>
      <c r="J176" s="36">
        <f t="shared" si="17"/>
        <v>0</v>
      </c>
      <c r="K176" s="36">
        <f t="shared" si="17"/>
        <v>0</v>
      </c>
      <c r="L176" s="36">
        <f>SUM(L154)</f>
        <v>0</v>
      </c>
      <c r="M176" s="36">
        <f aca="true" t="shared" si="18" ref="M176:N185">SUM(M154)</f>
        <v>0</v>
      </c>
      <c r="N176" s="36">
        <f t="shared" si="18"/>
        <v>0</v>
      </c>
      <c r="O176" s="40" t="s">
        <v>123</v>
      </c>
      <c r="P176" s="40" t="s">
        <v>123</v>
      </c>
      <c r="Q176" s="40" t="s">
        <v>123</v>
      </c>
      <c r="R176" s="40" t="s">
        <v>123</v>
      </c>
      <c r="S176" s="40" t="s">
        <v>123</v>
      </c>
    </row>
    <row r="177" spans="1:19" s="9" customFormat="1" ht="18">
      <c r="A177" s="29" t="s">
        <v>201</v>
      </c>
      <c r="B177" s="28" t="s">
        <v>29</v>
      </c>
      <c r="C177" s="27"/>
      <c r="D177" s="27"/>
      <c r="E177" s="27">
        <v>222</v>
      </c>
      <c r="F177" s="36">
        <f t="shared" si="12"/>
        <v>0</v>
      </c>
      <c r="G177" s="36">
        <f t="shared" si="16"/>
        <v>0</v>
      </c>
      <c r="H177" s="36">
        <f t="shared" si="17"/>
        <v>0</v>
      </c>
      <c r="I177" s="36">
        <f t="shared" si="17"/>
        <v>0</v>
      </c>
      <c r="J177" s="36">
        <f t="shared" si="17"/>
        <v>0</v>
      </c>
      <c r="K177" s="36">
        <f t="shared" si="17"/>
        <v>0</v>
      </c>
      <c r="L177" s="36">
        <f aca="true" t="shared" si="19" ref="L177:M185">SUM(L155)</f>
        <v>0</v>
      </c>
      <c r="M177" s="36">
        <f t="shared" si="19"/>
        <v>0</v>
      </c>
      <c r="N177" s="36">
        <f t="shared" si="18"/>
        <v>0</v>
      </c>
      <c r="O177" s="40" t="s">
        <v>123</v>
      </c>
      <c r="P177" s="40" t="s">
        <v>123</v>
      </c>
      <c r="Q177" s="40" t="s">
        <v>123</v>
      </c>
      <c r="R177" s="40" t="s">
        <v>123</v>
      </c>
      <c r="S177" s="40" t="s">
        <v>123</v>
      </c>
    </row>
    <row r="178" spans="1:19" s="9" customFormat="1" ht="18">
      <c r="A178" s="29" t="s">
        <v>202</v>
      </c>
      <c r="B178" s="28" t="s">
        <v>179</v>
      </c>
      <c r="C178" s="27"/>
      <c r="D178" s="27"/>
      <c r="E178" s="27">
        <v>223</v>
      </c>
      <c r="F178" s="36">
        <f t="shared" si="12"/>
        <v>5420537.489999999</v>
      </c>
      <c r="G178" s="36">
        <f t="shared" si="16"/>
        <v>5420537.489999999</v>
      </c>
      <c r="H178" s="36">
        <f t="shared" si="17"/>
        <v>0</v>
      </c>
      <c r="I178" s="36">
        <f t="shared" si="17"/>
        <v>0</v>
      </c>
      <c r="J178" s="36">
        <f t="shared" si="17"/>
        <v>0</v>
      </c>
      <c r="K178" s="36">
        <f t="shared" si="17"/>
        <v>0</v>
      </c>
      <c r="L178" s="36">
        <f t="shared" si="19"/>
        <v>0</v>
      </c>
      <c r="M178" s="36">
        <f t="shared" si="19"/>
        <v>0</v>
      </c>
      <c r="N178" s="36">
        <f t="shared" si="18"/>
        <v>0</v>
      </c>
      <c r="O178" s="40" t="s">
        <v>123</v>
      </c>
      <c r="P178" s="40" t="s">
        <v>123</v>
      </c>
      <c r="Q178" s="40" t="s">
        <v>123</v>
      </c>
      <c r="R178" s="40" t="s">
        <v>123</v>
      </c>
      <c r="S178" s="40" t="s">
        <v>123</v>
      </c>
    </row>
    <row r="179" spans="1:19" s="9" customFormat="1" ht="18">
      <c r="A179" s="29"/>
      <c r="B179" s="28" t="s">
        <v>31</v>
      </c>
      <c r="C179" s="27"/>
      <c r="D179" s="27"/>
      <c r="E179" s="27">
        <v>223</v>
      </c>
      <c r="F179" s="36">
        <f t="shared" si="12"/>
        <v>4139727.76</v>
      </c>
      <c r="G179" s="36">
        <f t="shared" si="16"/>
        <v>4139727.76</v>
      </c>
      <c r="H179" s="36">
        <f t="shared" si="17"/>
        <v>0</v>
      </c>
      <c r="I179" s="36">
        <f t="shared" si="17"/>
        <v>0</v>
      </c>
      <c r="J179" s="36">
        <f t="shared" si="17"/>
        <v>0</v>
      </c>
      <c r="K179" s="36">
        <f t="shared" si="17"/>
        <v>0</v>
      </c>
      <c r="L179" s="36">
        <f t="shared" si="19"/>
        <v>0</v>
      </c>
      <c r="M179" s="36">
        <f t="shared" si="19"/>
        <v>0</v>
      </c>
      <c r="N179" s="36">
        <f t="shared" si="18"/>
        <v>0</v>
      </c>
      <c r="O179" s="40" t="s">
        <v>123</v>
      </c>
      <c r="P179" s="40" t="s">
        <v>123</v>
      </c>
      <c r="Q179" s="40" t="s">
        <v>123</v>
      </c>
      <c r="R179" s="40" t="s">
        <v>123</v>
      </c>
      <c r="S179" s="40" t="s">
        <v>123</v>
      </c>
    </row>
    <row r="180" spans="1:19" s="9" customFormat="1" ht="18">
      <c r="A180" s="29"/>
      <c r="B180" s="28" t="s">
        <v>32</v>
      </c>
      <c r="C180" s="27"/>
      <c r="D180" s="27"/>
      <c r="E180" s="27">
        <v>223</v>
      </c>
      <c r="F180" s="36">
        <f t="shared" si="12"/>
        <v>944582.47</v>
      </c>
      <c r="G180" s="36">
        <f t="shared" si="16"/>
        <v>944582.47</v>
      </c>
      <c r="H180" s="36">
        <f t="shared" si="17"/>
        <v>0</v>
      </c>
      <c r="I180" s="36">
        <f t="shared" si="17"/>
        <v>0</v>
      </c>
      <c r="J180" s="36">
        <f t="shared" si="17"/>
        <v>0</v>
      </c>
      <c r="K180" s="36">
        <f t="shared" si="17"/>
        <v>0</v>
      </c>
      <c r="L180" s="36">
        <f t="shared" si="19"/>
        <v>0</v>
      </c>
      <c r="M180" s="36">
        <f t="shared" si="19"/>
        <v>0</v>
      </c>
      <c r="N180" s="36">
        <f t="shared" si="18"/>
        <v>0</v>
      </c>
      <c r="O180" s="40" t="s">
        <v>123</v>
      </c>
      <c r="P180" s="40" t="s">
        <v>123</v>
      </c>
      <c r="Q180" s="40" t="s">
        <v>123</v>
      </c>
      <c r="R180" s="40" t="s">
        <v>123</v>
      </c>
      <c r="S180" s="40" t="s">
        <v>123</v>
      </c>
    </row>
    <row r="181" spans="1:19" s="9" customFormat="1" ht="18">
      <c r="A181" s="29"/>
      <c r="B181" s="28" t="s">
        <v>33</v>
      </c>
      <c r="C181" s="27"/>
      <c r="D181" s="27"/>
      <c r="E181" s="27">
        <v>223</v>
      </c>
      <c r="F181" s="36">
        <f t="shared" si="12"/>
        <v>336277.15</v>
      </c>
      <c r="G181" s="36">
        <v>336277.15</v>
      </c>
      <c r="H181" s="36">
        <f t="shared" si="17"/>
        <v>0</v>
      </c>
      <c r="I181" s="36">
        <f t="shared" si="17"/>
        <v>0</v>
      </c>
      <c r="J181" s="36">
        <f t="shared" si="17"/>
        <v>0</v>
      </c>
      <c r="K181" s="36">
        <f t="shared" si="17"/>
        <v>0</v>
      </c>
      <c r="L181" s="36">
        <f t="shared" si="19"/>
        <v>0</v>
      </c>
      <c r="M181" s="36">
        <f t="shared" si="19"/>
        <v>0</v>
      </c>
      <c r="N181" s="36">
        <f t="shared" si="18"/>
        <v>0</v>
      </c>
      <c r="O181" s="40" t="s">
        <v>123</v>
      </c>
      <c r="P181" s="40" t="s">
        <v>123</v>
      </c>
      <c r="Q181" s="40" t="s">
        <v>123</v>
      </c>
      <c r="R181" s="40" t="s">
        <v>123</v>
      </c>
      <c r="S181" s="40" t="s">
        <v>123</v>
      </c>
    </row>
    <row r="182" spans="1:19" s="9" customFormat="1" ht="18">
      <c r="A182" s="29" t="s">
        <v>203</v>
      </c>
      <c r="B182" s="28" t="s">
        <v>34</v>
      </c>
      <c r="C182" s="27"/>
      <c r="D182" s="27"/>
      <c r="E182" s="27">
        <v>224</v>
      </c>
      <c r="F182" s="36">
        <f t="shared" si="12"/>
        <v>0</v>
      </c>
      <c r="G182" s="36">
        <f t="shared" si="16"/>
        <v>0</v>
      </c>
      <c r="H182" s="36">
        <f t="shared" si="17"/>
        <v>0</v>
      </c>
      <c r="I182" s="36">
        <f t="shared" si="17"/>
        <v>0</v>
      </c>
      <c r="J182" s="36">
        <f t="shared" si="17"/>
        <v>0</v>
      </c>
      <c r="K182" s="36">
        <f t="shared" si="17"/>
        <v>0</v>
      </c>
      <c r="L182" s="36">
        <f t="shared" si="19"/>
        <v>0</v>
      </c>
      <c r="M182" s="36">
        <f t="shared" si="19"/>
        <v>0</v>
      </c>
      <c r="N182" s="36">
        <f t="shared" si="18"/>
        <v>0</v>
      </c>
      <c r="O182" s="40" t="s">
        <v>123</v>
      </c>
      <c r="P182" s="40" t="s">
        <v>123</v>
      </c>
      <c r="Q182" s="40" t="s">
        <v>123</v>
      </c>
      <c r="R182" s="40" t="s">
        <v>123</v>
      </c>
      <c r="S182" s="40" t="s">
        <v>123</v>
      </c>
    </row>
    <row r="183" spans="1:19" s="9" customFormat="1" ht="18">
      <c r="A183" s="29" t="s">
        <v>204</v>
      </c>
      <c r="B183" s="28" t="s">
        <v>35</v>
      </c>
      <c r="C183" s="27"/>
      <c r="D183" s="27"/>
      <c r="E183" s="27">
        <v>225</v>
      </c>
      <c r="F183" s="36">
        <f t="shared" si="12"/>
        <v>2229403.36</v>
      </c>
      <c r="G183" s="36">
        <f t="shared" si="16"/>
        <v>382047.36</v>
      </c>
      <c r="H183" s="36">
        <f t="shared" si="17"/>
        <v>0</v>
      </c>
      <c r="I183" s="36">
        <f t="shared" si="17"/>
        <v>0</v>
      </c>
      <c r="J183" s="36">
        <f t="shared" si="17"/>
        <v>0</v>
      </c>
      <c r="K183" s="36">
        <f t="shared" si="17"/>
        <v>0</v>
      </c>
      <c r="L183" s="36">
        <f t="shared" si="19"/>
        <v>1847356</v>
      </c>
      <c r="M183" s="36">
        <f t="shared" si="19"/>
        <v>0</v>
      </c>
      <c r="N183" s="36">
        <f t="shared" si="18"/>
        <v>0</v>
      </c>
      <c r="O183" s="40" t="s">
        <v>123</v>
      </c>
      <c r="P183" s="40" t="s">
        <v>123</v>
      </c>
      <c r="Q183" s="40" t="s">
        <v>123</v>
      </c>
      <c r="R183" s="40" t="s">
        <v>123</v>
      </c>
      <c r="S183" s="40" t="s">
        <v>123</v>
      </c>
    </row>
    <row r="184" spans="1:19" s="9" customFormat="1" ht="18">
      <c r="A184" s="29" t="s">
        <v>205</v>
      </c>
      <c r="B184" s="28" t="s">
        <v>36</v>
      </c>
      <c r="C184" s="27"/>
      <c r="D184" s="27"/>
      <c r="E184" s="27">
        <v>226</v>
      </c>
      <c r="F184" s="36">
        <f t="shared" si="12"/>
        <v>771065.19</v>
      </c>
      <c r="G184" s="36">
        <f>SUM(G52+G57)</f>
        <v>302481</v>
      </c>
      <c r="H184" s="36">
        <f>SUM(H52+H57)</f>
        <v>43064.19</v>
      </c>
      <c r="I184" s="36">
        <f>SUM(I52+I57)</f>
        <v>0</v>
      </c>
      <c r="J184" s="36">
        <f>SUM(J52+J57)</f>
        <v>0</v>
      </c>
      <c r="K184" s="36">
        <f>SUM(K52+K57)</f>
        <v>91960</v>
      </c>
      <c r="L184" s="36">
        <f t="shared" si="19"/>
        <v>333560</v>
      </c>
      <c r="M184" s="36">
        <f t="shared" si="19"/>
        <v>0</v>
      </c>
      <c r="N184" s="36">
        <f t="shared" si="18"/>
        <v>0</v>
      </c>
      <c r="O184" s="40" t="s">
        <v>123</v>
      </c>
      <c r="P184" s="40" t="s">
        <v>123</v>
      </c>
      <c r="Q184" s="40" t="s">
        <v>123</v>
      </c>
      <c r="R184" s="40" t="s">
        <v>123</v>
      </c>
      <c r="S184" s="40" t="s">
        <v>123</v>
      </c>
    </row>
    <row r="185" spans="1:19" s="9" customFormat="1" ht="18">
      <c r="A185" s="29" t="s">
        <v>206</v>
      </c>
      <c r="B185" s="28" t="s">
        <v>37</v>
      </c>
      <c r="C185" s="27"/>
      <c r="D185" s="27"/>
      <c r="E185" s="27">
        <v>290</v>
      </c>
      <c r="F185" s="36">
        <f>SUM(G185:N185)</f>
        <v>0</v>
      </c>
      <c r="G185" s="36"/>
      <c r="H185" s="36"/>
      <c r="I185" s="36"/>
      <c r="J185" s="36"/>
      <c r="K185" s="36"/>
      <c r="L185" s="36"/>
      <c r="M185" s="36">
        <f t="shared" si="19"/>
        <v>0</v>
      </c>
      <c r="N185" s="36">
        <f t="shared" si="18"/>
        <v>0</v>
      </c>
      <c r="O185" s="40" t="s">
        <v>123</v>
      </c>
      <c r="P185" s="40" t="s">
        <v>123</v>
      </c>
      <c r="Q185" s="40" t="s">
        <v>123</v>
      </c>
      <c r="R185" s="40" t="s">
        <v>123</v>
      </c>
      <c r="S185" s="40" t="s">
        <v>123</v>
      </c>
    </row>
    <row r="186" spans="1:19" s="9" customFormat="1" ht="18">
      <c r="A186" s="29" t="s">
        <v>207</v>
      </c>
      <c r="B186" s="28" t="s">
        <v>38</v>
      </c>
      <c r="C186" s="27"/>
      <c r="D186" s="27"/>
      <c r="E186" s="27">
        <v>310</v>
      </c>
      <c r="F186" s="36">
        <f t="shared" si="12"/>
        <v>1024289.57</v>
      </c>
      <c r="G186" s="36">
        <f>SUM(G54)</f>
        <v>0</v>
      </c>
      <c r="H186" s="36">
        <f>SUM(H54)</f>
        <v>824679.57</v>
      </c>
      <c r="I186" s="36">
        <f>SUM(I54)</f>
        <v>0</v>
      </c>
      <c r="J186" s="36">
        <f>SUM(J54)</f>
        <v>0</v>
      </c>
      <c r="K186" s="36">
        <f>SUM(K54)</f>
        <v>0</v>
      </c>
      <c r="L186" s="36">
        <f aca="true" t="shared" si="20" ref="L186:N187">SUM(L164)</f>
        <v>199610</v>
      </c>
      <c r="M186" s="36">
        <f t="shared" si="20"/>
        <v>0</v>
      </c>
      <c r="N186" s="36">
        <f t="shared" si="20"/>
        <v>0</v>
      </c>
      <c r="O186" s="40" t="s">
        <v>123</v>
      </c>
      <c r="P186" s="40" t="s">
        <v>123</v>
      </c>
      <c r="Q186" s="40" t="s">
        <v>123</v>
      </c>
      <c r="R186" s="40" t="s">
        <v>123</v>
      </c>
      <c r="S186" s="40" t="s">
        <v>123</v>
      </c>
    </row>
    <row r="187" spans="1:19" s="9" customFormat="1" ht="18">
      <c r="A187" s="29" t="s">
        <v>208</v>
      </c>
      <c r="B187" s="28" t="s">
        <v>39</v>
      </c>
      <c r="C187" s="27"/>
      <c r="D187" s="27"/>
      <c r="E187" s="27">
        <v>340</v>
      </c>
      <c r="F187" s="36">
        <f>SUM(G187:N187)</f>
        <v>606062.7</v>
      </c>
      <c r="G187" s="36">
        <f>SUM(G55+G58+G59)</f>
        <v>369032.7</v>
      </c>
      <c r="H187" s="36">
        <f>SUM(H55+H58+H59)</f>
        <v>0</v>
      </c>
      <c r="I187" s="36">
        <f>SUM(I55+I58+I59)</f>
        <v>0</v>
      </c>
      <c r="J187" s="36">
        <f>SUM(J55+J58+J59)</f>
        <v>0</v>
      </c>
      <c r="K187" s="36">
        <f>SUM(K55+K58+K59)</f>
        <v>236640</v>
      </c>
      <c r="L187" s="36">
        <f>SUM(L165)</f>
        <v>390</v>
      </c>
      <c r="M187" s="36">
        <f t="shared" si="20"/>
        <v>0</v>
      </c>
      <c r="N187" s="36">
        <f t="shared" si="20"/>
        <v>0</v>
      </c>
      <c r="O187" s="40" t="s">
        <v>123</v>
      </c>
      <c r="P187" s="40" t="s">
        <v>123</v>
      </c>
      <c r="Q187" s="40" t="s">
        <v>123</v>
      </c>
      <c r="R187" s="40" t="s">
        <v>123</v>
      </c>
      <c r="S187" s="40" t="s">
        <v>123</v>
      </c>
    </row>
    <row r="188" spans="1:19" s="58" customFormat="1" ht="18">
      <c r="A188" s="56" t="s">
        <v>95</v>
      </c>
      <c r="B188" s="82" t="s">
        <v>182</v>
      </c>
      <c r="C188" s="57"/>
      <c r="D188" s="57"/>
      <c r="E188" s="57"/>
      <c r="F188" s="43">
        <f>SUM(O188:S188)</f>
        <v>7021103.569999999</v>
      </c>
      <c r="G188" s="45" t="s">
        <v>123</v>
      </c>
      <c r="H188" s="45" t="s">
        <v>123</v>
      </c>
      <c r="I188" s="45" t="s">
        <v>123</v>
      </c>
      <c r="J188" s="45" t="s">
        <v>123</v>
      </c>
      <c r="K188" s="45" t="s">
        <v>123</v>
      </c>
      <c r="L188" s="45" t="s">
        <v>123</v>
      </c>
      <c r="M188" s="45" t="s">
        <v>123</v>
      </c>
      <c r="N188" s="45" t="s">
        <v>123</v>
      </c>
      <c r="O188" s="43">
        <f>SUM(O189+O193+O195+O197)</f>
        <v>6149676.02</v>
      </c>
      <c r="P188" s="43">
        <f>SUM(P189+P193+P195+P197)</f>
        <v>0</v>
      </c>
      <c r="Q188" s="43">
        <f>SUM(Q189+Q193+Q195+Q197)</f>
        <v>0</v>
      </c>
      <c r="R188" s="43">
        <f>SUM(R189+R193+R195+R197)</f>
        <v>0</v>
      </c>
      <c r="S188" s="43">
        <f>SUM(S189+S193+S195+S197)</f>
        <v>871427.55</v>
      </c>
    </row>
    <row r="189" spans="1:19" s="11" customFormat="1" ht="18">
      <c r="A189" s="27" t="s">
        <v>149</v>
      </c>
      <c r="B189" s="25" t="s">
        <v>165</v>
      </c>
      <c r="C189" s="24">
        <v>210</v>
      </c>
      <c r="D189" s="24">
        <v>100</v>
      </c>
      <c r="E189" s="24"/>
      <c r="F189" s="37">
        <f aca="true" t="shared" si="21" ref="F189:F209">SUM(O189:S189)</f>
        <v>0</v>
      </c>
      <c r="G189" s="40" t="s">
        <v>123</v>
      </c>
      <c r="H189" s="40" t="s">
        <v>123</v>
      </c>
      <c r="I189" s="40" t="s">
        <v>123</v>
      </c>
      <c r="J189" s="40" t="s">
        <v>123</v>
      </c>
      <c r="K189" s="40" t="s">
        <v>123</v>
      </c>
      <c r="L189" s="40" t="s">
        <v>123</v>
      </c>
      <c r="M189" s="40" t="s">
        <v>123</v>
      </c>
      <c r="N189" s="40" t="s">
        <v>123</v>
      </c>
      <c r="O189" s="37">
        <f>SUM(O190)</f>
        <v>0</v>
      </c>
      <c r="P189" s="37">
        <f>SUM(P190)</f>
        <v>0</v>
      </c>
      <c r="Q189" s="37">
        <f>SUM(Q190)</f>
        <v>0</v>
      </c>
      <c r="R189" s="37">
        <f>SUM(R190)</f>
        <v>0</v>
      </c>
      <c r="S189" s="37">
        <f>SUM(S190)</f>
        <v>0</v>
      </c>
    </row>
    <row r="190" spans="1:19" s="11" customFormat="1" ht="36">
      <c r="A190" s="24"/>
      <c r="B190" s="25" t="s">
        <v>132</v>
      </c>
      <c r="C190" s="24">
        <v>211</v>
      </c>
      <c r="D190" s="24"/>
      <c r="E190" s="24"/>
      <c r="F190" s="37">
        <f t="shared" si="21"/>
        <v>0</v>
      </c>
      <c r="G190" s="40" t="s">
        <v>123</v>
      </c>
      <c r="H190" s="40" t="s">
        <v>123</v>
      </c>
      <c r="I190" s="40" t="s">
        <v>123</v>
      </c>
      <c r="J190" s="40" t="s">
        <v>123</v>
      </c>
      <c r="K190" s="40" t="s">
        <v>123</v>
      </c>
      <c r="L190" s="40" t="s">
        <v>123</v>
      </c>
      <c r="M190" s="40" t="s">
        <v>123</v>
      </c>
      <c r="N190" s="40" t="s">
        <v>123</v>
      </c>
      <c r="O190" s="37">
        <f>SUM(O191:O192)</f>
        <v>0</v>
      </c>
      <c r="P190" s="37">
        <f>SUM(P191:P192)</f>
        <v>0</v>
      </c>
      <c r="Q190" s="37">
        <f>SUM(Q191:Q192)</f>
        <v>0</v>
      </c>
      <c r="R190" s="37">
        <f>SUM(R191:R192)</f>
        <v>0</v>
      </c>
      <c r="S190" s="37">
        <f>SUM(S191:S192)</f>
        <v>0</v>
      </c>
    </row>
    <row r="191" spans="1:19" s="11" customFormat="1" ht="18">
      <c r="A191" s="27"/>
      <c r="B191" s="28" t="s">
        <v>22</v>
      </c>
      <c r="C191" s="27"/>
      <c r="D191" s="27"/>
      <c r="E191" s="27">
        <v>211</v>
      </c>
      <c r="F191" s="36">
        <f t="shared" si="21"/>
        <v>0</v>
      </c>
      <c r="G191" s="41" t="s">
        <v>123</v>
      </c>
      <c r="H191" s="41" t="s">
        <v>123</v>
      </c>
      <c r="I191" s="41" t="s">
        <v>123</v>
      </c>
      <c r="J191" s="41" t="s">
        <v>123</v>
      </c>
      <c r="K191" s="41" t="s">
        <v>123</v>
      </c>
      <c r="L191" s="41" t="s">
        <v>123</v>
      </c>
      <c r="M191" s="41" t="s">
        <v>123</v>
      </c>
      <c r="N191" s="41" t="s">
        <v>123</v>
      </c>
      <c r="O191" s="36"/>
      <c r="P191" s="36">
        <v>0</v>
      </c>
      <c r="Q191" s="36">
        <v>0</v>
      </c>
      <c r="R191" s="36">
        <v>0</v>
      </c>
      <c r="S191" s="36">
        <v>0</v>
      </c>
    </row>
    <row r="192" spans="1:19" s="11" customFormat="1" ht="18">
      <c r="A192" s="27"/>
      <c r="B192" s="28" t="s">
        <v>26</v>
      </c>
      <c r="C192" s="27"/>
      <c r="D192" s="27"/>
      <c r="E192" s="27">
        <v>213</v>
      </c>
      <c r="F192" s="36">
        <f t="shared" si="21"/>
        <v>0</v>
      </c>
      <c r="G192" s="41" t="s">
        <v>123</v>
      </c>
      <c r="H192" s="41" t="s">
        <v>123</v>
      </c>
      <c r="I192" s="41" t="s">
        <v>123</v>
      </c>
      <c r="J192" s="41" t="s">
        <v>123</v>
      </c>
      <c r="K192" s="41" t="s">
        <v>123</v>
      </c>
      <c r="L192" s="41" t="s">
        <v>123</v>
      </c>
      <c r="M192" s="41" t="s">
        <v>123</v>
      </c>
      <c r="N192" s="41" t="s">
        <v>123</v>
      </c>
      <c r="O192" s="36"/>
      <c r="P192" s="36">
        <v>0</v>
      </c>
      <c r="Q192" s="36">
        <v>0</v>
      </c>
      <c r="R192" s="36">
        <v>0</v>
      </c>
      <c r="S192" s="36">
        <v>0</v>
      </c>
    </row>
    <row r="193" spans="1:19" s="11" customFormat="1" ht="18">
      <c r="A193" s="27" t="s">
        <v>150</v>
      </c>
      <c r="B193" s="25" t="s">
        <v>133</v>
      </c>
      <c r="C193" s="24">
        <v>220</v>
      </c>
      <c r="D193" s="24">
        <v>112</v>
      </c>
      <c r="E193" s="27"/>
      <c r="F193" s="37">
        <f t="shared" si="21"/>
        <v>0</v>
      </c>
      <c r="G193" s="40" t="s">
        <v>123</v>
      </c>
      <c r="H193" s="40" t="s">
        <v>123</v>
      </c>
      <c r="I193" s="40" t="s">
        <v>123</v>
      </c>
      <c r="J193" s="40" t="s">
        <v>123</v>
      </c>
      <c r="K193" s="40" t="s">
        <v>123</v>
      </c>
      <c r="L193" s="40" t="s">
        <v>123</v>
      </c>
      <c r="M193" s="40" t="s">
        <v>123</v>
      </c>
      <c r="N193" s="40" t="s">
        <v>123</v>
      </c>
      <c r="O193" s="37">
        <f>SUM(O194)</f>
        <v>0</v>
      </c>
      <c r="P193" s="37">
        <f>SUM(P194)</f>
        <v>0</v>
      </c>
      <c r="Q193" s="37">
        <f>SUM(Q194)</f>
        <v>0</v>
      </c>
      <c r="R193" s="37">
        <f>SUM(R194)</f>
        <v>0</v>
      </c>
      <c r="S193" s="37">
        <f>SUM(S194)</f>
        <v>0</v>
      </c>
    </row>
    <row r="194" spans="1:19" s="11" customFormat="1" ht="18">
      <c r="A194" s="27"/>
      <c r="B194" s="28" t="s">
        <v>24</v>
      </c>
      <c r="C194" s="27"/>
      <c r="D194" s="27"/>
      <c r="E194" s="27">
        <v>212</v>
      </c>
      <c r="F194" s="36">
        <f t="shared" si="21"/>
        <v>0</v>
      </c>
      <c r="G194" s="41" t="s">
        <v>123</v>
      </c>
      <c r="H194" s="41" t="s">
        <v>123</v>
      </c>
      <c r="I194" s="41" t="s">
        <v>123</v>
      </c>
      <c r="J194" s="41" t="s">
        <v>123</v>
      </c>
      <c r="K194" s="41" t="s">
        <v>123</v>
      </c>
      <c r="L194" s="41" t="s">
        <v>123</v>
      </c>
      <c r="M194" s="41" t="s">
        <v>123</v>
      </c>
      <c r="N194" s="41" t="s">
        <v>123</v>
      </c>
      <c r="O194" s="36">
        <v>0</v>
      </c>
      <c r="P194" s="36">
        <v>0</v>
      </c>
      <c r="Q194" s="36">
        <v>0</v>
      </c>
      <c r="R194" s="36">
        <v>0</v>
      </c>
      <c r="S194" s="36"/>
    </row>
    <row r="195" spans="1:19" s="11" customFormat="1" ht="18">
      <c r="A195" s="27" t="s">
        <v>151</v>
      </c>
      <c r="B195" s="25" t="s">
        <v>134</v>
      </c>
      <c r="C195" s="24">
        <v>230</v>
      </c>
      <c r="D195" s="24">
        <v>850</v>
      </c>
      <c r="E195" s="27"/>
      <c r="F195" s="37">
        <f t="shared" si="21"/>
        <v>0</v>
      </c>
      <c r="G195" s="40" t="s">
        <v>123</v>
      </c>
      <c r="H195" s="40" t="s">
        <v>123</v>
      </c>
      <c r="I195" s="40" t="s">
        <v>123</v>
      </c>
      <c r="J195" s="40" t="s">
        <v>123</v>
      </c>
      <c r="K195" s="40" t="s">
        <v>123</v>
      </c>
      <c r="L195" s="40" t="s">
        <v>123</v>
      </c>
      <c r="M195" s="40" t="s">
        <v>123</v>
      </c>
      <c r="N195" s="40" t="s">
        <v>123</v>
      </c>
      <c r="O195" s="37">
        <f>SUM(O196)</f>
        <v>0</v>
      </c>
      <c r="P195" s="37">
        <f>SUM(P196)</f>
        <v>0</v>
      </c>
      <c r="Q195" s="37">
        <f>SUM(Q196)</f>
        <v>0</v>
      </c>
      <c r="R195" s="37">
        <f>SUM(R196)</f>
        <v>0</v>
      </c>
      <c r="S195" s="37">
        <f>SUM(S196)</f>
        <v>0</v>
      </c>
    </row>
    <row r="196" spans="1:19" s="11" customFormat="1" ht="18">
      <c r="A196" s="27"/>
      <c r="B196" s="28" t="s">
        <v>37</v>
      </c>
      <c r="C196" s="27"/>
      <c r="D196" s="27"/>
      <c r="E196" s="27">
        <v>290</v>
      </c>
      <c r="F196" s="36">
        <f t="shared" si="21"/>
        <v>0</v>
      </c>
      <c r="G196" s="41" t="s">
        <v>123</v>
      </c>
      <c r="H196" s="41" t="s">
        <v>123</v>
      </c>
      <c r="I196" s="41" t="s">
        <v>123</v>
      </c>
      <c r="J196" s="41" t="s">
        <v>123</v>
      </c>
      <c r="K196" s="41" t="s">
        <v>123</v>
      </c>
      <c r="L196" s="41" t="s">
        <v>123</v>
      </c>
      <c r="M196" s="41" t="s">
        <v>123</v>
      </c>
      <c r="N196" s="41" t="s">
        <v>123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</row>
    <row r="197" spans="1:19" s="11" customFormat="1" ht="36">
      <c r="A197" s="27" t="s">
        <v>152</v>
      </c>
      <c r="B197" s="25" t="s">
        <v>135</v>
      </c>
      <c r="C197" s="24">
        <v>260</v>
      </c>
      <c r="D197" s="24">
        <v>240</v>
      </c>
      <c r="E197" s="27"/>
      <c r="F197" s="37">
        <f t="shared" si="21"/>
        <v>7021103.569999999</v>
      </c>
      <c r="G197" s="40" t="s">
        <v>123</v>
      </c>
      <c r="H197" s="40" t="s">
        <v>123</v>
      </c>
      <c r="I197" s="40" t="s">
        <v>123</v>
      </c>
      <c r="J197" s="40" t="s">
        <v>123</v>
      </c>
      <c r="K197" s="40" t="s">
        <v>123</v>
      </c>
      <c r="L197" s="40" t="s">
        <v>123</v>
      </c>
      <c r="M197" s="40" t="s">
        <v>123</v>
      </c>
      <c r="N197" s="40" t="s">
        <v>123</v>
      </c>
      <c r="O197" s="37">
        <f>SUM(O198+O199+O200+O204+O205+O206+O208+O209+O207)</f>
        <v>6149676.02</v>
      </c>
      <c r="P197" s="37"/>
      <c r="Q197" s="37">
        <f>SUM(Q198+Q199+Q200+Q204+Q205+Q206+Q208+Q209+Q207)</f>
        <v>0</v>
      </c>
      <c r="R197" s="37">
        <f>SUM(R198+R199+R200+R204+R205+R206+R208+R209+R207)</f>
        <v>0</v>
      </c>
      <c r="S197" s="37">
        <f>SUM(S198+S199+S200+S204+S205+S206+S208+S209+S207)</f>
        <v>871427.55</v>
      </c>
    </row>
    <row r="198" spans="1:19" s="11" customFormat="1" ht="18">
      <c r="A198" s="27" t="s">
        <v>153</v>
      </c>
      <c r="B198" s="28" t="s">
        <v>28</v>
      </c>
      <c r="C198" s="27"/>
      <c r="D198" s="27"/>
      <c r="E198" s="27">
        <v>221</v>
      </c>
      <c r="F198" s="36">
        <f t="shared" si="21"/>
        <v>48420</v>
      </c>
      <c r="G198" s="41" t="s">
        <v>123</v>
      </c>
      <c r="H198" s="41" t="s">
        <v>123</v>
      </c>
      <c r="I198" s="41" t="s">
        <v>123</v>
      </c>
      <c r="J198" s="41" t="s">
        <v>123</v>
      </c>
      <c r="K198" s="41" t="s">
        <v>123</v>
      </c>
      <c r="L198" s="41" t="s">
        <v>123</v>
      </c>
      <c r="M198" s="41" t="s">
        <v>123</v>
      </c>
      <c r="N198" s="41" t="s">
        <v>123</v>
      </c>
      <c r="O198" s="88">
        <v>48420</v>
      </c>
      <c r="P198" s="36"/>
      <c r="Q198" s="36">
        <v>0</v>
      </c>
      <c r="R198" s="36">
        <v>0</v>
      </c>
      <c r="S198" s="36"/>
    </row>
    <row r="199" spans="1:19" s="11" customFormat="1" ht="18">
      <c r="A199" s="27" t="s">
        <v>154</v>
      </c>
      <c r="B199" s="28" t="s">
        <v>29</v>
      </c>
      <c r="C199" s="27"/>
      <c r="D199" s="27"/>
      <c r="E199" s="27">
        <v>222</v>
      </c>
      <c r="F199" s="36">
        <f t="shared" si="21"/>
        <v>0</v>
      </c>
      <c r="G199" s="41" t="s">
        <v>123</v>
      </c>
      <c r="H199" s="41" t="s">
        <v>123</v>
      </c>
      <c r="I199" s="41" t="s">
        <v>123</v>
      </c>
      <c r="J199" s="41" t="s">
        <v>123</v>
      </c>
      <c r="K199" s="41" t="s">
        <v>123</v>
      </c>
      <c r="L199" s="41" t="s">
        <v>123</v>
      </c>
      <c r="M199" s="41" t="s">
        <v>123</v>
      </c>
      <c r="N199" s="41" t="s">
        <v>123</v>
      </c>
      <c r="O199" s="88">
        <v>0</v>
      </c>
      <c r="P199" s="36">
        <v>0</v>
      </c>
      <c r="Q199" s="36">
        <v>0</v>
      </c>
      <c r="R199" s="36">
        <v>0</v>
      </c>
      <c r="S199" s="36">
        <v>0</v>
      </c>
    </row>
    <row r="200" spans="1:19" s="11" customFormat="1" ht="18">
      <c r="A200" s="27" t="s">
        <v>155</v>
      </c>
      <c r="B200" s="28" t="s">
        <v>30</v>
      </c>
      <c r="C200" s="27"/>
      <c r="D200" s="27"/>
      <c r="E200" s="27">
        <v>223</v>
      </c>
      <c r="F200" s="36">
        <f t="shared" si="21"/>
        <v>0</v>
      </c>
      <c r="G200" s="41" t="s">
        <v>123</v>
      </c>
      <c r="H200" s="41" t="s">
        <v>123</v>
      </c>
      <c r="I200" s="41" t="s">
        <v>123</v>
      </c>
      <c r="J200" s="41" t="s">
        <v>123</v>
      </c>
      <c r="K200" s="41" t="s">
        <v>123</v>
      </c>
      <c r="L200" s="41" t="s">
        <v>123</v>
      </c>
      <c r="M200" s="41" t="s">
        <v>123</v>
      </c>
      <c r="N200" s="41" t="s">
        <v>123</v>
      </c>
      <c r="O200" s="111">
        <f>SUM(O201:O203)</f>
        <v>0</v>
      </c>
      <c r="P200" s="60">
        <f>SUM(P201:P203)</f>
        <v>0</v>
      </c>
      <c r="Q200" s="60">
        <f>SUM(Q201:Q203)</f>
        <v>0</v>
      </c>
      <c r="R200" s="60">
        <f>SUM(R201:R203)</f>
        <v>0</v>
      </c>
      <c r="S200" s="60">
        <f>SUM(S201:S203)</f>
        <v>0</v>
      </c>
    </row>
    <row r="201" spans="1:19" s="11" customFormat="1" ht="18">
      <c r="A201" s="27"/>
      <c r="B201" s="28" t="s">
        <v>31</v>
      </c>
      <c r="C201" s="27"/>
      <c r="D201" s="27"/>
      <c r="E201" s="27">
        <v>223</v>
      </c>
      <c r="F201" s="36">
        <f t="shared" si="21"/>
        <v>0</v>
      </c>
      <c r="G201" s="41" t="s">
        <v>123</v>
      </c>
      <c r="H201" s="41" t="s">
        <v>123</v>
      </c>
      <c r="I201" s="41" t="s">
        <v>123</v>
      </c>
      <c r="J201" s="41" t="s">
        <v>123</v>
      </c>
      <c r="K201" s="41" t="s">
        <v>123</v>
      </c>
      <c r="L201" s="41" t="s">
        <v>123</v>
      </c>
      <c r="M201" s="41" t="s">
        <v>123</v>
      </c>
      <c r="N201" s="41" t="s">
        <v>123</v>
      </c>
      <c r="O201" s="88"/>
      <c r="P201" s="36">
        <v>0</v>
      </c>
      <c r="Q201" s="36">
        <v>0</v>
      </c>
      <c r="R201" s="36">
        <v>0</v>
      </c>
      <c r="S201" s="36">
        <v>0</v>
      </c>
    </row>
    <row r="202" spans="1:19" s="11" customFormat="1" ht="18">
      <c r="A202" s="27"/>
      <c r="B202" s="28" t="s">
        <v>32</v>
      </c>
      <c r="C202" s="27"/>
      <c r="D202" s="27"/>
      <c r="E202" s="27">
        <v>223</v>
      </c>
      <c r="F202" s="36">
        <f t="shared" si="21"/>
        <v>0</v>
      </c>
      <c r="G202" s="41" t="s">
        <v>123</v>
      </c>
      <c r="H202" s="41" t="s">
        <v>123</v>
      </c>
      <c r="I202" s="41" t="s">
        <v>123</v>
      </c>
      <c r="J202" s="41" t="s">
        <v>123</v>
      </c>
      <c r="K202" s="41" t="s">
        <v>123</v>
      </c>
      <c r="L202" s="41" t="s">
        <v>123</v>
      </c>
      <c r="M202" s="41" t="s">
        <v>123</v>
      </c>
      <c r="N202" s="41" t="s">
        <v>123</v>
      </c>
      <c r="O202" s="88"/>
      <c r="P202" s="36">
        <v>0</v>
      </c>
      <c r="Q202" s="36">
        <v>0</v>
      </c>
      <c r="R202" s="36">
        <v>0</v>
      </c>
      <c r="S202" s="36">
        <v>0</v>
      </c>
    </row>
    <row r="203" spans="1:19" s="11" customFormat="1" ht="18">
      <c r="A203" s="27"/>
      <c r="B203" s="28" t="s">
        <v>33</v>
      </c>
      <c r="C203" s="27"/>
      <c r="D203" s="27"/>
      <c r="E203" s="27">
        <v>223</v>
      </c>
      <c r="F203" s="36">
        <f t="shared" si="21"/>
        <v>0</v>
      </c>
      <c r="G203" s="41" t="s">
        <v>123</v>
      </c>
      <c r="H203" s="41" t="s">
        <v>123</v>
      </c>
      <c r="I203" s="41" t="s">
        <v>123</v>
      </c>
      <c r="J203" s="41" t="s">
        <v>123</v>
      </c>
      <c r="K203" s="41" t="s">
        <v>123</v>
      </c>
      <c r="L203" s="41" t="s">
        <v>123</v>
      </c>
      <c r="M203" s="41" t="s">
        <v>123</v>
      </c>
      <c r="N203" s="41" t="s">
        <v>123</v>
      </c>
      <c r="O203" s="88"/>
      <c r="P203" s="36">
        <v>0</v>
      </c>
      <c r="Q203" s="36">
        <v>0</v>
      </c>
      <c r="R203" s="36">
        <v>0</v>
      </c>
      <c r="S203" s="36">
        <v>0</v>
      </c>
    </row>
    <row r="204" spans="1:19" s="11" customFormat="1" ht="18">
      <c r="A204" s="27" t="s">
        <v>156</v>
      </c>
      <c r="B204" s="28" t="s">
        <v>34</v>
      </c>
      <c r="C204" s="27"/>
      <c r="D204" s="27"/>
      <c r="E204" s="27">
        <v>224</v>
      </c>
      <c r="F204" s="36">
        <f t="shared" si="21"/>
        <v>0</v>
      </c>
      <c r="G204" s="41" t="s">
        <v>123</v>
      </c>
      <c r="H204" s="41" t="s">
        <v>123</v>
      </c>
      <c r="I204" s="41" t="s">
        <v>123</v>
      </c>
      <c r="J204" s="41" t="s">
        <v>123</v>
      </c>
      <c r="K204" s="41" t="s">
        <v>123</v>
      </c>
      <c r="L204" s="41" t="s">
        <v>123</v>
      </c>
      <c r="M204" s="41" t="s">
        <v>123</v>
      </c>
      <c r="N204" s="41" t="s">
        <v>123</v>
      </c>
      <c r="O204" s="88">
        <v>0</v>
      </c>
      <c r="P204" s="36">
        <v>0</v>
      </c>
      <c r="Q204" s="36">
        <v>0</v>
      </c>
      <c r="R204" s="36">
        <v>0</v>
      </c>
      <c r="S204" s="36">
        <v>0</v>
      </c>
    </row>
    <row r="205" spans="1:19" s="11" customFormat="1" ht="18">
      <c r="A205" s="27" t="s">
        <v>157</v>
      </c>
      <c r="B205" s="28" t="s">
        <v>35</v>
      </c>
      <c r="C205" s="27"/>
      <c r="D205" s="27"/>
      <c r="E205" s="27">
        <v>225</v>
      </c>
      <c r="F205" s="36">
        <f t="shared" si="21"/>
        <v>338511.18</v>
      </c>
      <c r="G205" s="41" t="s">
        <v>123</v>
      </c>
      <c r="H205" s="41" t="s">
        <v>123</v>
      </c>
      <c r="I205" s="41" t="s">
        <v>123</v>
      </c>
      <c r="J205" s="41" t="s">
        <v>123</v>
      </c>
      <c r="K205" s="41" t="s">
        <v>123</v>
      </c>
      <c r="L205" s="41" t="s">
        <v>123</v>
      </c>
      <c r="M205" s="41" t="s">
        <v>123</v>
      </c>
      <c r="N205" s="41" t="s">
        <v>123</v>
      </c>
      <c r="O205" s="88">
        <v>82415.18</v>
      </c>
      <c r="P205" s="36"/>
      <c r="Q205" s="36">
        <v>0</v>
      </c>
      <c r="R205" s="36">
        <v>0</v>
      </c>
      <c r="S205" s="36">
        <v>256096</v>
      </c>
    </row>
    <row r="206" spans="1:19" s="11" customFormat="1" ht="18">
      <c r="A206" s="27" t="s">
        <v>158</v>
      </c>
      <c r="B206" s="28" t="s">
        <v>37</v>
      </c>
      <c r="C206" s="27"/>
      <c r="D206" s="27"/>
      <c r="E206" s="27">
        <v>226</v>
      </c>
      <c r="F206" s="36">
        <f t="shared" si="21"/>
        <v>3209317.65</v>
      </c>
      <c r="G206" s="41" t="s">
        <v>123</v>
      </c>
      <c r="H206" s="41" t="s">
        <v>123</v>
      </c>
      <c r="I206" s="41" t="s">
        <v>123</v>
      </c>
      <c r="J206" s="41" t="s">
        <v>123</v>
      </c>
      <c r="K206" s="41" t="s">
        <v>123</v>
      </c>
      <c r="L206" s="41" t="s">
        <v>123</v>
      </c>
      <c r="M206" s="41" t="s">
        <v>123</v>
      </c>
      <c r="N206" s="41" t="s">
        <v>123</v>
      </c>
      <c r="O206" s="88">
        <v>2752731.65</v>
      </c>
      <c r="P206" s="36"/>
      <c r="Q206" s="36">
        <v>0</v>
      </c>
      <c r="R206" s="36">
        <v>0</v>
      </c>
      <c r="S206" s="36">
        <v>456586</v>
      </c>
    </row>
    <row r="207" spans="1:19" s="11" customFormat="1" ht="18">
      <c r="A207" s="27" t="s">
        <v>159</v>
      </c>
      <c r="B207" s="28" t="s">
        <v>37</v>
      </c>
      <c r="C207" s="27"/>
      <c r="D207" s="27"/>
      <c r="E207" s="27">
        <v>290</v>
      </c>
      <c r="F207" s="36">
        <f t="shared" si="21"/>
        <v>51740.1</v>
      </c>
      <c r="G207" s="41" t="s">
        <v>123</v>
      </c>
      <c r="H207" s="41" t="s">
        <v>123</v>
      </c>
      <c r="I207" s="41" t="s">
        <v>123</v>
      </c>
      <c r="J207" s="41" t="s">
        <v>123</v>
      </c>
      <c r="K207" s="41" t="s">
        <v>123</v>
      </c>
      <c r="L207" s="41" t="s">
        <v>123</v>
      </c>
      <c r="M207" s="41" t="s">
        <v>123</v>
      </c>
      <c r="N207" s="41" t="s">
        <v>123</v>
      </c>
      <c r="O207" s="88">
        <v>48740.1</v>
      </c>
      <c r="P207" s="36"/>
      <c r="Q207" s="36">
        <v>0</v>
      </c>
      <c r="R207" s="36">
        <v>0</v>
      </c>
      <c r="S207" s="36">
        <v>3000</v>
      </c>
    </row>
    <row r="208" spans="1:19" s="11" customFormat="1" ht="18">
      <c r="A208" s="27" t="s">
        <v>160</v>
      </c>
      <c r="B208" s="28" t="s">
        <v>38</v>
      </c>
      <c r="C208" s="27"/>
      <c r="D208" s="27"/>
      <c r="E208" s="27">
        <v>310</v>
      </c>
      <c r="F208" s="36">
        <f t="shared" si="21"/>
        <v>200026.99</v>
      </c>
      <c r="G208" s="41" t="s">
        <v>123</v>
      </c>
      <c r="H208" s="41" t="s">
        <v>123</v>
      </c>
      <c r="I208" s="41" t="s">
        <v>123</v>
      </c>
      <c r="J208" s="41" t="s">
        <v>123</v>
      </c>
      <c r="K208" s="41" t="s">
        <v>123</v>
      </c>
      <c r="L208" s="41" t="s">
        <v>123</v>
      </c>
      <c r="M208" s="41" t="s">
        <v>123</v>
      </c>
      <c r="N208" s="41" t="s">
        <v>123</v>
      </c>
      <c r="O208" s="88">
        <v>174099.99</v>
      </c>
      <c r="P208" s="36"/>
      <c r="Q208" s="36">
        <v>0</v>
      </c>
      <c r="R208" s="36">
        <v>0</v>
      </c>
      <c r="S208" s="36">
        <v>25927</v>
      </c>
    </row>
    <row r="209" spans="1:19" s="11" customFormat="1" ht="18">
      <c r="A209" s="27" t="s">
        <v>198</v>
      </c>
      <c r="B209" s="28" t="s">
        <v>39</v>
      </c>
      <c r="C209" s="27"/>
      <c r="D209" s="27"/>
      <c r="E209" s="27">
        <v>340</v>
      </c>
      <c r="F209" s="36">
        <f t="shared" si="21"/>
        <v>3173087.65</v>
      </c>
      <c r="G209" s="41" t="s">
        <v>123</v>
      </c>
      <c r="H209" s="41" t="s">
        <v>123</v>
      </c>
      <c r="I209" s="41" t="s">
        <v>123</v>
      </c>
      <c r="J209" s="41" t="s">
        <v>123</v>
      </c>
      <c r="K209" s="41" t="s">
        <v>123</v>
      </c>
      <c r="L209" s="41" t="s">
        <v>123</v>
      </c>
      <c r="M209" s="41" t="s">
        <v>123</v>
      </c>
      <c r="N209" s="41" t="s">
        <v>123</v>
      </c>
      <c r="O209" s="88">
        <v>3043269.1</v>
      </c>
      <c r="P209" s="36"/>
      <c r="Q209" s="36">
        <v>0</v>
      </c>
      <c r="R209" s="36">
        <v>0</v>
      </c>
      <c r="S209" s="36">
        <v>129818.55</v>
      </c>
    </row>
    <row r="210" spans="1:19" s="58" customFormat="1" ht="18">
      <c r="A210" s="56"/>
      <c r="B210" s="82" t="s">
        <v>199</v>
      </c>
      <c r="C210" s="57"/>
      <c r="D210" s="57"/>
      <c r="E210" s="57"/>
      <c r="F210" s="43">
        <f>SUM(G210:S210)</f>
        <v>66891708.31999999</v>
      </c>
      <c r="G210" s="45">
        <f>SUM(G211+G215+G217+G219)</f>
        <v>7578861.55</v>
      </c>
      <c r="H210" s="45">
        <f>SUM(H211+H215+H217+H219)</f>
        <v>52280779.57</v>
      </c>
      <c r="I210" s="45">
        <f aca="true" t="shared" si="22" ref="I210:S210">SUM(I211+I215+I217+I219)</f>
        <v>0</v>
      </c>
      <c r="J210" s="45">
        <f t="shared" si="22"/>
        <v>0</v>
      </c>
      <c r="K210" s="45">
        <f t="shared" si="22"/>
        <v>328600</v>
      </c>
      <c r="L210" s="45">
        <f t="shared" si="22"/>
        <v>2380916</v>
      </c>
      <c r="M210" s="45">
        <f t="shared" si="22"/>
        <v>52400</v>
      </c>
      <c r="N210" s="45">
        <f t="shared" si="22"/>
        <v>0</v>
      </c>
      <c r="O210" s="45">
        <f t="shared" si="22"/>
        <v>3398723.6500000004</v>
      </c>
      <c r="P210" s="45">
        <f t="shared" si="22"/>
        <v>0</v>
      </c>
      <c r="Q210" s="45">
        <f t="shared" si="22"/>
        <v>0</v>
      </c>
      <c r="R210" s="45">
        <f t="shared" si="22"/>
        <v>0</v>
      </c>
      <c r="S210" s="45">
        <f t="shared" si="22"/>
        <v>871427.55</v>
      </c>
    </row>
    <row r="211" spans="1:19" s="11" customFormat="1" ht="18">
      <c r="A211" s="27" t="s">
        <v>7</v>
      </c>
      <c r="B211" s="25" t="s">
        <v>165</v>
      </c>
      <c r="C211" s="24">
        <v>210</v>
      </c>
      <c r="D211" s="24">
        <v>100</v>
      </c>
      <c r="E211" s="24"/>
      <c r="F211" s="37">
        <f>SUM(O211:S211)</f>
        <v>0</v>
      </c>
      <c r="G211" s="40">
        <f>SUM(G212)</f>
        <v>0</v>
      </c>
      <c r="H211" s="40">
        <f>SUM(H212)</f>
        <v>51413035.81</v>
      </c>
      <c r="I211" s="40">
        <f>SUM(I212)</f>
        <v>0</v>
      </c>
      <c r="J211" s="40">
        <f>SUM(J212)</f>
        <v>0</v>
      </c>
      <c r="K211" s="40">
        <f>SUM(K212)</f>
        <v>0</v>
      </c>
      <c r="L211" s="40">
        <f aca="true" t="shared" si="23" ref="L211:S211">SUM(L212)</f>
        <v>0</v>
      </c>
      <c r="M211" s="40">
        <f t="shared" si="23"/>
        <v>0</v>
      </c>
      <c r="N211" s="40">
        <f t="shared" si="23"/>
        <v>0</v>
      </c>
      <c r="O211" s="40">
        <f t="shared" si="23"/>
        <v>0</v>
      </c>
      <c r="P211" s="40">
        <f t="shared" si="23"/>
        <v>0</v>
      </c>
      <c r="Q211" s="40">
        <f t="shared" si="23"/>
        <v>0</v>
      </c>
      <c r="R211" s="40">
        <f t="shared" si="23"/>
        <v>0</v>
      </c>
      <c r="S211" s="40">
        <f t="shared" si="23"/>
        <v>0</v>
      </c>
    </row>
    <row r="212" spans="1:19" s="11" customFormat="1" ht="36">
      <c r="A212" s="24"/>
      <c r="B212" s="25" t="s">
        <v>132</v>
      </c>
      <c r="C212" s="24">
        <v>211</v>
      </c>
      <c r="D212" s="24"/>
      <c r="E212" s="24"/>
      <c r="F212" s="37">
        <f aca="true" t="shared" si="24" ref="F212:F218">SUM(O212:S212)</f>
        <v>0</v>
      </c>
      <c r="G212" s="40">
        <f>SUM(G213:G214)</f>
        <v>0</v>
      </c>
      <c r="H212" s="40">
        <f>SUM(H213:H214)</f>
        <v>51413035.81</v>
      </c>
      <c r="I212" s="40">
        <f aca="true" t="shared" si="25" ref="I212:S212">SUM(I213:I214)</f>
        <v>0</v>
      </c>
      <c r="J212" s="40">
        <f t="shared" si="25"/>
        <v>0</v>
      </c>
      <c r="K212" s="40">
        <f t="shared" si="25"/>
        <v>0</v>
      </c>
      <c r="L212" s="40">
        <f t="shared" si="25"/>
        <v>0</v>
      </c>
      <c r="M212" s="40">
        <f t="shared" si="25"/>
        <v>0</v>
      </c>
      <c r="N212" s="40">
        <f t="shared" si="25"/>
        <v>0</v>
      </c>
      <c r="O212" s="40">
        <f t="shared" si="25"/>
        <v>0</v>
      </c>
      <c r="P212" s="40">
        <f t="shared" si="25"/>
        <v>0</v>
      </c>
      <c r="Q212" s="40">
        <f t="shared" si="25"/>
        <v>0</v>
      </c>
      <c r="R212" s="40">
        <f t="shared" si="25"/>
        <v>0</v>
      </c>
      <c r="S212" s="40">
        <f t="shared" si="25"/>
        <v>0</v>
      </c>
    </row>
    <row r="213" spans="1:19" s="11" customFormat="1" ht="18">
      <c r="A213" s="27"/>
      <c r="B213" s="28" t="s">
        <v>22</v>
      </c>
      <c r="C213" s="27"/>
      <c r="D213" s="27"/>
      <c r="E213" s="27">
        <v>211</v>
      </c>
      <c r="F213" s="36">
        <f t="shared" si="24"/>
        <v>0</v>
      </c>
      <c r="G213" s="41">
        <f aca="true" t="shared" si="26" ref="G213:K214">SUM(G169)</f>
        <v>0</v>
      </c>
      <c r="H213" s="41">
        <f t="shared" si="26"/>
        <v>40066191.9</v>
      </c>
      <c r="I213" s="41">
        <f t="shared" si="26"/>
        <v>0</v>
      </c>
      <c r="J213" s="41">
        <f t="shared" si="26"/>
        <v>0</v>
      </c>
      <c r="K213" s="41">
        <f t="shared" si="26"/>
        <v>0</v>
      </c>
      <c r="L213" s="41">
        <f aca="true" t="shared" si="27" ref="L213:N214">SUM(L169)</f>
        <v>0</v>
      </c>
      <c r="M213" s="41">
        <f t="shared" si="27"/>
        <v>0</v>
      </c>
      <c r="N213" s="41">
        <f t="shared" si="27"/>
        <v>0</v>
      </c>
      <c r="O213" s="36">
        <f>SUM(O191)</f>
        <v>0</v>
      </c>
      <c r="P213" s="36">
        <f aca="true" t="shared" si="28" ref="P213:S214">SUM(P191)</f>
        <v>0</v>
      </c>
      <c r="Q213" s="36">
        <f t="shared" si="28"/>
        <v>0</v>
      </c>
      <c r="R213" s="36">
        <f t="shared" si="28"/>
        <v>0</v>
      </c>
      <c r="S213" s="36">
        <f t="shared" si="28"/>
        <v>0</v>
      </c>
    </row>
    <row r="214" spans="1:19" s="11" customFormat="1" ht="18">
      <c r="A214" s="27"/>
      <c r="B214" s="28" t="s">
        <v>26</v>
      </c>
      <c r="C214" s="27"/>
      <c r="D214" s="27"/>
      <c r="E214" s="27">
        <v>213</v>
      </c>
      <c r="F214" s="36">
        <f t="shared" si="24"/>
        <v>0</v>
      </c>
      <c r="G214" s="41">
        <f t="shared" si="26"/>
        <v>0</v>
      </c>
      <c r="H214" s="41">
        <f t="shared" si="26"/>
        <v>11346843.91</v>
      </c>
      <c r="I214" s="41">
        <f t="shared" si="26"/>
        <v>0</v>
      </c>
      <c r="J214" s="41">
        <f t="shared" si="26"/>
        <v>0</v>
      </c>
      <c r="K214" s="41">
        <f t="shared" si="26"/>
        <v>0</v>
      </c>
      <c r="L214" s="41">
        <f t="shared" si="27"/>
        <v>0</v>
      </c>
      <c r="M214" s="41">
        <f t="shared" si="27"/>
        <v>0</v>
      </c>
      <c r="N214" s="41">
        <f t="shared" si="27"/>
        <v>0</v>
      </c>
      <c r="O214" s="36">
        <f>SUM(O192)</f>
        <v>0</v>
      </c>
      <c r="P214" s="36">
        <f t="shared" si="28"/>
        <v>0</v>
      </c>
      <c r="Q214" s="36">
        <f t="shared" si="28"/>
        <v>0</v>
      </c>
      <c r="R214" s="36">
        <f t="shared" si="28"/>
        <v>0</v>
      </c>
      <c r="S214" s="36">
        <f t="shared" si="28"/>
        <v>0</v>
      </c>
    </row>
    <row r="215" spans="1:19" s="11" customFormat="1" ht="18">
      <c r="A215" s="27" t="s">
        <v>14</v>
      </c>
      <c r="B215" s="25" t="s">
        <v>133</v>
      </c>
      <c r="C215" s="24">
        <v>220</v>
      </c>
      <c r="D215" s="24">
        <v>112</v>
      </c>
      <c r="E215" s="27"/>
      <c r="F215" s="37">
        <f t="shared" si="24"/>
        <v>0</v>
      </c>
      <c r="G215" s="40">
        <f>SUM(G216)</f>
        <v>0</v>
      </c>
      <c r="H215" s="40">
        <f>SUM(H216)</f>
        <v>0</v>
      </c>
      <c r="I215" s="40">
        <f aca="true" t="shared" si="29" ref="I215:S215">SUM(I216)</f>
        <v>0</v>
      </c>
      <c r="J215" s="40">
        <f t="shared" si="29"/>
        <v>0</v>
      </c>
      <c r="K215" s="40">
        <f t="shared" si="29"/>
        <v>0</v>
      </c>
      <c r="L215" s="40">
        <f t="shared" si="29"/>
        <v>0</v>
      </c>
      <c r="M215" s="40">
        <f t="shared" si="29"/>
        <v>52400</v>
      </c>
      <c r="N215" s="40">
        <f t="shared" si="29"/>
        <v>0</v>
      </c>
      <c r="O215" s="40">
        <f t="shared" si="29"/>
        <v>0</v>
      </c>
      <c r="P215" s="40">
        <f t="shared" si="29"/>
        <v>0</v>
      </c>
      <c r="Q215" s="40">
        <f t="shared" si="29"/>
        <v>0</v>
      </c>
      <c r="R215" s="40">
        <f t="shared" si="29"/>
        <v>0</v>
      </c>
      <c r="S215" s="40">
        <f t="shared" si="29"/>
        <v>0</v>
      </c>
    </row>
    <row r="216" spans="1:19" s="11" customFormat="1" ht="18">
      <c r="A216" s="27"/>
      <c r="B216" s="28" t="s">
        <v>24</v>
      </c>
      <c r="C216" s="27"/>
      <c r="D216" s="27"/>
      <c r="E216" s="27">
        <v>212</v>
      </c>
      <c r="F216" s="36">
        <f t="shared" si="24"/>
        <v>0</v>
      </c>
      <c r="G216" s="41">
        <f>SUM(G172)</f>
        <v>0</v>
      </c>
      <c r="H216" s="41">
        <f>SUM(H172)</f>
        <v>0</v>
      </c>
      <c r="I216" s="41">
        <f aca="true" t="shared" si="30" ref="I216:N216">SUM(I172)</f>
        <v>0</v>
      </c>
      <c r="J216" s="41">
        <f t="shared" si="30"/>
        <v>0</v>
      </c>
      <c r="K216" s="41">
        <f t="shared" si="30"/>
        <v>0</v>
      </c>
      <c r="L216" s="41">
        <f t="shared" si="30"/>
        <v>0</v>
      </c>
      <c r="M216" s="41">
        <f t="shared" si="30"/>
        <v>52400</v>
      </c>
      <c r="N216" s="41">
        <f t="shared" si="30"/>
        <v>0</v>
      </c>
      <c r="O216" s="36">
        <f>SUM(O194)</f>
        <v>0</v>
      </c>
      <c r="P216" s="36">
        <f>SUM(P194)</f>
        <v>0</v>
      </c>
      <c r="Q216" s="36">
        <f>SUM(Q194)</f>
        <v>0</v>
      </c>
      <c r="R216" s="36">
        <f>SUM(R194)</f>
        <v>0</v>
      </c>
      <c r="S216" s="36">
        <f>SUM(S194)</f>
        <v>0</v>
      </c>
    </row>
    <row r="217" spans="1:19" s="11" customFormat="1" ht="18">
      <c r="A217" s="27" t="s">
        <v>95</v>
      </c>
      <c r="B217" s="25" t="s">
        <v>134</v>
      </c>
      <c r="C217" s="24">
        <v>230</v>
      </c>
      <c r="D217" s="24">
        <v>850</v>
      </c>
      <c r="E217" s="27"/>
      <c r="F217" s="37">
        <f t="shared" si="24"/>
        <v>0</v>
      </c>
      <c r="G217" s="40">
        <f>SUM(G218)</f>
        <v>1087063</v>
      </c>
      <c r="H217" s="40">
        <f>SUM(H218)</f>
        <v>0</v>
      </c>
      <c r="I217" s="40">
        <f aca="true" t="shared" si="31" ref="I217:S217">SUM(I218)</f>
        <v>0</v>
      </c>
      <c r="J217" s="40">
        <f t="shared" si="31"/>
        <v>0</v>
      </c>
      <c r="K217" s="40">
        <f t="shared" si="31"/>
        <v>0</v>
      </c>
      <c r="L217" s="40">
        <f t="shared" si="31"/>
        <v>0</v>
      </c>
      <c r="M217" s="40">
        <f t="shared" si="31"/>
        <v>0</v>
      </c>
      <c r="N217" s="40">
        <f t="shared" si="31"/>
        <v>0</v>
      </c>
      <c r="O217" s="40">
        <f t="shared" si="31"/>
        <v>0</v>
      </c>
      <c r="P217" s="40">
        <f t="shared" si="31"/>
        <v>0</v>
      </c>
      <c r="Q217" s="40">
        <f t="shared" si="31"/>
        <v>0</v>
      </c>
      <c r="R217" s="40">
        <f t="shared" si="31"/>
        <v>0</v>
      </c>
      <c r="S217" s="40">
        <f t="shared" si="31"/>
        <v>0</v>
      </c>
    </row>
    <row r="218" spans="1:19" s="11" customFormat="1" ht="18">
      <c r="A218" s="27"/>
      <c r="B218" s="28" t="s">
        <v>37</v>
      </c>
      <c r="C218" s="27"/>
      <c r="D218" s="27"/>
      <c r="E218" s="27">
        <v>290</v>
      </c>
      <c r="F218" s="36">
        <f t="shared" si="24"/>
        <v>0</v>
      </c>
      <c r="G218" s="41">
        <f>SUM(G174)</f>
        <v>1087063</v>
      </c>
      <c r="H218" s="41">
        <f>SUM(H174)</f>
        <v>0</v>
      </c>
      <c r="I218" s="41">
        <f aca="true" t="shared" si="32" ref="I218:N218">SUM(I174)</f>
        <v>0</v>
      </c>
      <c r="J218" s="41">
        <f t="shared" si="32"/>
        <v>0</v>
      </c>
      <c r="K218" s="41">
        <f t="shared" si="32"/>
        <v>0</v>
      </c>
      <c r="L218" s="41">
        <f t="shared" si="32"/>
        <v>0</v>
      </c>
      <c r="M218" s="41">
        <f t="shared" si="32"/>
        <v>0</v>
      </c>
      <c r="N218" s="41">
        <f t="shared" si="32"/>
        <v>0</v>
      </c>
      <c r="O218" s="36">
        <f>SUM(O196)</f>
        <v>0</v>
      </c>
      <c r="P218" s="36">
        <f>SUM(P196)</f>
        <v>0</v>
      </c>
      <c r="Q218" s="36">
        <f>SUM(Q196)</f>
        <v>0</v>
      </c>
      <c r="R218" s="36">
        <f>SUM(R196)</f>
        <v>0</v>
      </c>
      <c r="S218" s="36">
        <f>SUM(S196)</f>
        <v>0</v>
      </c>
    </row>
    <row r="219" spans="1:19" s="11" customFormat="1" ht="36">
      <c r="A219" s="29" t="s">
        <v>96</v>
      </c>
      <c r="B219" s="25" t="s">
        <v>135</v>
      </c>
      <c r="C219" s="24">
        <v>260</v>
      </c>
      <c r="D219" s="24">
        <v>240</v>
      </c>
      <c r="E219" s="27"/>
      <c r="F219" s="37">
        <f>SUM(F220+F221+F222+F226+F227+F228+F229+F230+F231)</f>
        <v>14339209.509999998</v>
      </c>
      <c r="G219" s="37">
        <f>SUM(G220+G221+G222+G226+G227+G228+G229+G230+G231)</f>
        <v>6491798.55</v>
      </c>
      <c r="H219" s="37">
        <f>SUM(H220+H221+H222+H226+H227+H228+H229+H230+H231)</f>
        <v>867743.76</v>
      </c>
      <c r="I219" s="37">
        <f aca="true" t="shared" si="33" ref="I219:S219">SUM(I220+I221+I222+I226+I227+I228+I229+I230+I231)</f>
        <v>0</v>
      </c>
      <c r="J219" s="37">
        <f t="shared" si="33"/>
        <v>0</v>
      </c>
      <c r="K219" s="37">
        <f t="shared" si="33"/>
        <v>328600</v>
      </c>
      <c r="L219" s="37">
        <f t="shared" si="33"/>
        <v>2380916</v>
      </c>
      <c r="M219" s="37">
        <f t="shared" si="33"/>
        <v>0</v>
      </c>
      <c r="N219" s="37">
        <f t="shared" si="33"/>
        <v>0</v>
      </c>
      <c r="O219" s="37">
        <f>SUM(O220+O221+O222+O226+O227+O228+O229+O230+O231)</f>
        <v>3398723.6500000004</v>
      </c>
      <c r="P219" s="37"/>
      <c r="Q219" s="37">
        <f t="shared" si="33"/>
        <v>0</v>
      </c>
      <c r="R219" s="37">
        <f t="shared" si="33"/>
        <v>0</v>
      </c>
      <c r="S219" s="37">
        <f t="shared" si="33"/>
        <v>871427.55</v>
      </c>
    </row>
    <row r="220" spans="1:19" s="11" customFormat="1" ht="18">
      <c r="A220" s="29" t="s">
        <v>200</v>
      </c>
      <c r="B220" s="28" t="s">
        <v>28</v>
      </c>
      <c r="C220" s="27"/>
      <c r="D220" s="27"/>
      <c r="E220" s="27">
        <v>221</v>
      </c>
      <c r="F220" s="36">
        <f>SUM(G220:S220)</f>
        <v>66120</v>
      </c>
      <c r="G220" s="41">
        <f aca="true" t="shared" si="34" ref="G220:N220">SUM(G176)</f>
        <v>17700</v>
      </c>
      <c r="H220" s="41">
        <f t="shared" si="34"/>
        <v>0</v>
      </c>
      <c r="I220" s="41">
        <f t="shared" si="34"/>
        <v>0</v>
      </c>
      <c r="J220" s="41">
        <f t="shared" si="34"/>
        <v>0</v>
      </c>
      <c r="K220" s="41">
        <f t="shared" si="34"/>
        <v>0</v>
      </c>
      <c r="L220" s="41">
        <f t="shared" si="34"/>
        <v>0</v>
      </c>
      <c r="M220" s="41">
        <f t="shared" si="34"/>
        <v>0</v>
      </c>
      <c r="N220" s="41">
        <f t="shared" si="34"/>
        <v>0</v>
      </c>
      <c r="O220" s="36">
        <f>SUM(O198)</f>
        <v>48420</v>
      </c>
      <c r="P220" s="36">
        <f>SUM(P198)</f>
        <v>0</v>
      </c>
      <c r="Q220" s="36">
        <f>SUM(Q198)</f>
        <v>0</v>
      </c>
      <c r="R220" s="36">
        <f>SUM(R198)</f>
        <v>0</v>
      </c>
      <c r="S220" s="36">
        <f>SUM(S198)</f>
        <v>0</v>
      </c>
    </row>
    <row r="221" spans="1:19" s="11" customFormat="1" ht="18">
      <c r="A221" s="29" t="s">
        <v>201</v>
      </c>
      <c r="B221" s="28" t="s">
        <v>29</v>
      </c>
      <c r="C221" s="27"/>
      <c r="D221" s="27"/>
      <c r="E221" s="27">
        <v>222</v>
      </c>
      <c r="F221" s="36">
        <f aca="true" t="shared" si="35" ref="F221:F231">SUM(G221:S221)</f>
        <v>0</v>
      </c>
      <c r="G221" s="41">
        <f aca="true" t="shared" si="36" ref="G221:N231">SUM(G177)</f>
        <v>0</v>
      </c>
      <c r="H221" s="41">
        <f t="shared" si="36"/>
        <v>0</v>
      </c>
      <c r="I221" s="41">
        <f t="shared" si="36"/>
        <v>0</v>
      </c>
      <c r="J221" s="41">
        <f t="shared" si="36"/>
        <v>0</v>
      </c>
      <c r="K221" s="41">
        <f t="shared" si="36"/>
        <v>0</v>
      </c>
      <c r="L221" s="41">
        <f t="shared" si="36"/>
        <v>0</v>
      </c>
      <c r="M221" s="41">
        <f t="shared" si="36"/>
        <v>0</v>
      </c>
      <c r="N221" s="41">
        <f t="shared" si="36"/>
        <v>0</v>
      </c>
      <c r="O221" s="36">
        <f aca="true" t="shared" si="37" ref="O221:S231">SUM(O199)</f>
        <v>0</v>
      </c>
      <c r="P221" s="36">
        <f t="shared" si="37"/>
        <v>0</v>
      </c>
      <c r="Q221" s="36">
        <f t="shared" si="37"/>
        <v>0</v>
      </c>
      <c r="R221" s="36">
        <f t="shared" si="37"/>
        <v>0</v>
      </c>
      <c r="S221" s="36">
        <f t="shared" si="37"/>
        <v>0</v>
      </c>
    </row>
    <row r="222" spans="1:19" s="11" customFormat="1" ht="18">
      <c r="A222" s="29" t="s">
        <v>202</v>
      </c>
      <c r="B222" s="28" t="s">
        <v>30</v>
      </c>
      <c r="C222" s="27"/>
      <c r="D222" s="27"/>
      <c r="E222" s="27">
        <v>223</v>
      </c>
      <c r="F222" s="36">
        <f t="shared" si="35"/>
        <v>5420537.489999999</v>
      </c>
      <c r="G222" s="41">
        <f t="shared" si="36"/>
        <v>5420537.489999999</v>
      </c>
      <c r="H222" s="41">
        <f t="shared" si="36"/>
        <v>0</v>
      </c>
      <c r="I222" s="41">
        <f t="shared" si="36"/>
        <v>0</v>
      </c>
      <c r="J222" s="41">
        <f t="shared" si="36"/>
        <v>0</v>
      </c>
      <c r="K222" s="41">
        <f t="shared" si="36"/>
        <v>0</v>
      </c>
      <c r="L222" s="41">
        <f t="shared" si="36"/>
        <v>0</v>
      </c>
      <c r="M222" s="41">
        <f t="shared" si="36"/>
        <v>0</v>
      </c>
      <c r="N222" s="41">
        <f t="shared" si="36"/>
        <v>0</v>
      </c>
      <c r="O222" s="36">
        <f t="shared" si="37"/>
        <v>0</v>
      </c>
      <c r="P222" s="36">
        <f t="shared" si="37"/>
        <v>0</v>
      </c>
      <c r="Q222" s="36">
        <f t="shared" si="37"/>
        <v>0</v>
      </c>
      <c r="R222" s="36">
        <f t="shared" si="37"/>
        <v>0</v>
      </c>
      <c r="S222" s="36">
        <f t="shared" si="37"/>
        <v>0</v>
      </c>
    </row>
    <row r="223" spans="1:19" s="11" customFormat="1" ht="18">
      <c r="A223" s="29"/>
      <c r="B223" s="28" t="s">
        <v>31</v>
      </c>
      <c r="C223" s="27"/>
      <c r="D223" s="27"/>
      <c r="E223" s="27">
        <v>223</v>
      </c>
      <c r="F223" s="36">
        <f t="shared" si="35"/>
        <v>4139727.76</v>
      </c>
      <c r="G223" s="41">
        <f t="shared" si="36"/>
        <v>4139727.76</v>
      </c>
      <c r="H223" s="41">
        <f t="shared" si="36"/>
        <v>0</v>
      </c>
      <c r="I223" s="41">
        <f t="shared" si="36"/>
        <v>0</v>
      </c>
      <c r="J223" s="41">
        <f t="shared" si="36"/>
        <v>0</v>
      </c>
      <c r="K223" s="41">
        <f t="shared" si="36"/>
        <v>0</v>
      </c>
      <c r="L223" s="41">
        <f t="shared" si="36"/>
        <v>0</v>
      </c>
      <c r="M223" s="41">
        <f t="shared" si="36"/>
        <v>0</v>
      </c>
      <c r="N223" s="41">
        <f t="shared" si="36"/>
        <v>0</v>
      </c>
      <c r="O223" s="36">
        <f t="shared" si="37"/>
        <v>0</v>
      </c>
      <c r="P223" s="36">
        <f t="shared" si="37"/>
        <v>0</v>
      </c>
      <c r="Q223" s="36">
        <f t="shared" si="37"/>
        <v>0</v>
      </c>
      <c r="R223" s="36">
        <f t="shared" si="37"/>
        <v>0</v>
      </c>
      <c r="S223" s="36">
        <f t="shared" si="37"/>
        <v>0</v>
      </c>
    </row>
    <row r="224" spans="1:19" s="11" customFormat="1" ht="18">
      <c r="A224" s="29"/>
      <c r="B224" s="28" t="s">
        <v>32</v>
      </c>
      <c r="C224" s="27"/>
      <c r="D224" s="27"/>
      <c r="E224" s="27">
        <v>223</v>
      </c>
      <c r="F224" s="36">
        <f t="shared" si="35"/>
        <v>944582.47</v>
      </c>
      <c r="G224" s="41">
        <f t="shared" si="36"/>
        <v>944582.47</v>
      </c>
      <c r="H224" s="41">
        <f t="shared" si="36"/>
        <v>0</v>
      </c>
      <c r="I224" s="41">
        <f t="shared" si="36"/>
        <v>0</v>
      </c>
      <c r="J224" s="41">
        <f t="shared" si="36"/>
        <v>0</v>
      </c>
      <c r="K224" s="41">
        <f t="shared" si="36"/>
        <v>0</v>
      </c>
      <c r="L224" s="41">
        <f t="shared" si="36"/>
        <v>0</v>
      </c>
      <c r="M224" s="41">
        <f t="shared" si="36"/>
        <v>0</v>
      </c>
      <c r="N224" s="41">
        <f t="shared" si="36"/>
        <v>0</v>
      </c>
      <c r="O224" s="36">
        <f t="shared" si="37"/>
        <v>0</v>
      </c>
      <c r="P224" s="36">
        <f t="shared" si="37"/>
        <v>0</v>
      </c>
      <c r="Q224" s="36">
        <f t="shared" si="37"/>
        <v>0</v>
      </c>
      <c r="R224" s="36">
        <f t="shared" si="37"/>
        <v>0</v>
      </c>
      <c r="S224" s="36">
        <f t="shared" si="37"/>
        <v>0</v>
      </c>
    </row>
    <row r="225" spans="1:19" s="11" customFormat="1" ht="18">
      <c r="A225" s="29"/>
      <c r="B225" s="28" t="s">
        <v>33</v>
      </c>
      <c r="C225" s="27"/>
      <c r="D225" s="27"/>
      <c r="E225" s="27">
        <v>223</v>
      </c>
      <c r="F225" s="36">
        <f t="shared" si="35"/>
        <v>336277.15</v>
      </c>
      <c r="G225" s="41">
        <f t="shared" si="36"/>
        <v>336277.15</v>
      </c>
      <c r="H225" s="41">
        <f t="shared" si="36"/>
        <v>0</v>
      </c>
      <c r="I225" s="41">
        <f t="shared" si="36"/>
        <v>0</v>
      </c>
      <c r="J225" s="41">
        <f t="shared" si="36"/>
        <v>0</v>
      </c>
      <c r="K225" s="41">
        <f t="shared" si="36"/>
        <v>0</v>
      </c>
      <c r="L225" s="41">
        <f t="shared" si="36"/>
        <v>0</v>
      </c>
      <c r="M225" s="41">
        <f t="shared" si="36"/>
        <v>0</v>
      </c>
      <c r="N225" s="41">
        <f t="shared" si="36"/>
        <v>0</v>
      </c>
      <c r="O225" s="36">
        <f t="shared" si="37"/>
        <v>0</v>
      </c>
      <c r="P225" s="36">
        <f t="shared" si="37"/>
        <v>0</v>
      </c>
      <c r="Q225" s="36">
        <f t="shared" si="37"/>
        <v>0</v>
      </c>
      <c r="R225" s="36">
        <f t="shared" si="37"/>
        <v>0</v>
      </c>
      <c r="S225" s="36">
        <f t="shared" si="37"/>
        <v>0</v>
      </c>
    </row>
    <row r="226" spans="1:19" s="11" customFormat="1" ht="18">
      <c r="A226" s="29" t="s">
        <v>203</v>
      </c>
      <c r="B226" s="28" t="s">
        <v>34</v>
      </c>
      <c r="C226" s="27"/>
      <c r="D226" s="27"/>
      <c r="E226" s="27">
        <v>224</v>
      </c>
      <c r="F226" s="36">
        <f t="shared" si="35"/>
        <v>0</v>
      </c>
      <c r="G226" s="41">
        <f t="shared" si="36"/>
        <v>0</v>
      </c>
      <c r="H226" s="41">
        <f t="shared" si="36"/>
        <v>0</v>
      </c>
      <c r="I226" s="41">
        <f t="shared" si="36"/>
        <v>0</v>
      </c>
      <c r="J226" s="41">
        <f t="shared" si="36"/>
        <v>0</v>
      </c>
      <c r="K226" s="41">
        <f t="shared" si="36"/>
        <v>0</v>
      </c>
      <c r="L226" s="41">
        <f t="shared" si="36"/>
        <v>0</v>
      </c>
      <c r="M226" s="41">
        <f t="shared" si="36"/>
        <v>0</v>
      </c>
      <c r="N226" s="41">
        <f t="shared" si="36"/>
        <v>0</v>
      </c>
      <c r="O226" s="36">
        <f t="shared" si="37"/>
        <v>0</v>
      </c>
      <c r="P226" s="36">
        <f t="shared" si="37"/>
        <v>0</v>
      </c>
      <c r="Q226" s="36">
        <f t="shared" si="37"/>
        <v>0</v>
      </c>
      <c r="R226" s="36">
        <f t="shared" si="37"/>
        <v>0</v>
      </c>
      <c r="S226" s="36">
        <f t="shared" si="37"/>
        <v>0</v>
      </c>
    </row>
    <row r="227" spans="1:19" s="11" customFormat="1" ht="18">
      <c r="A227" s="29" t="s">
        <v>204</v>
      </c>
      <c r="B227" s="28" t="s">
        <v>35</v>
      </c>
      <c r="C227" s="27"/>
      <c r="D227" s="27"/>
      <c r="E227" s="27">
        <v>225</v>
      </c>
      <c r="F227" s="36">
        <f t="shared" si="35"/>
        <v>2569693.82</v>
      </c>
      <c r="G227" s="41">
        <f t="shared" si="36"/>
        <v>382047.36</v>
      </c>
      <c r="H227" s="41">
        <f t="shared" si="36"/>
        <v>0</v>
      </c>
      <c r="I227" s="41">
        <f t="shared" si="36"/>
        <v>0</v>
      </c>
      <c r="J227" s="41">
        <f t="shared" si="36"/>
        <v>0</v>
      </c>
      <c r="K227" s="41">
        <f t="shared" si="36"/>
        <v>0</v>
      </c>
      <c r="L227" s="41">
        <f t="shared" si="36"/>
        <v>1847356</v>
      </c>
      <c r="M227" s="41">
        <f t="shared" si="36"/>
        <v>0</v>
      </c>
      <c r="N227" s="41">
        <f t="shared" si="36"/>
        <v>0</v>
      </c>
      <c r="O227" s="36">
        <v>84194.46</v>
      </c>
      <c r="P227" s="36">
        <f t="shared" si="37"/>
        <v>0</v>
      </c>
      <c r="Q227" s="36">
        <f t="shared" si="37"/>
        <v>0</v>
      </c>
      <c r="R227" s="36">
        <f t="shared" si="37"/>
        <v>0</v>
      </c>
      <c r="S227" s="36">
        <v>256096</v>
      </c>
    </row>
    <row r="228" spans="1:19" s="11" customFormat="1" ht="18">
      <c r="A228" s="29" t="s">
        <v>205</v>
      </c>
      <c r="B228" s="28" t="s">
        <v>37</v>
      </c>
      <c r="C228" s="27"/>
      <c r="D228" s="27"/>
      <c r="E228" s="27">
        <v>226</v>
      </c>
      <c r="F228" s="36">
        <f t="shared" si="35"/>
        <v>1227651.19</v>
      </c>
      <c r="G228" s="41">
        <f t="shared" si="36"/>
        <v>302481</v>
      </c>
      <c r="H228" s="41">
        <f t="shared" si="36"/>
        <v>43064.19</v>
      </c>
      <c r="I228" s="41">
        <f t="shared" si="36"/>
        <v>0</v>
      </c>
      <c r="J228" s="41">
        <f t="shared" si="36"/>
        <v>0</v>
      </c>
      <c r="K228" s="41">
        <f t="shared" si="36"/>
        <v>91960</v>
      </c>
      <c r="L228" s="41">
        <f t="shared" si="36"/>
        <v>333560</v>
      </c>
      <c r="M228" s="41">
        <f t="shared" si="36"/>
        <v>0</v>
      </c>
      <c r="N228" s="41">
        <f t="shared" si="36"/>
        <v>0</v>
      </c>
      <c r="O228" s="36">
        <v>0</v>
      </c>
      <c r="P228" s="36">
        <f t="shared" si="37"/>
        <v>0</v>
      </c>
      <c r="Q228" s="36">
        <f t="shared" si="37"/>
        <v>0</v>
      </c>
      <c r="R228" s="36">
        <f t="shared" si="37"/>
        <v>0</v>
      </c>
      <c r="S228" s="36">
        <f t="shared" si="37"/>
        <v>456586</v>
      </c>
    </row>
    <row r="229" spans="1:19" s="11" customFormat="1" ht="18">
      <c r="A229" s="29" t="s">
        <v>206</v>
      </c>
      <c r="B229" s="28" t="s">
        <v>37</v>
      </c>
      <c r="C229" s="27"/>
      <c r="D229" s="27"/>
      <c r="E229" s="27">
        <v>290</v>
      </c>
      <c r="F229" s="36">
        <f t="shared" si="35"/>
        <v>51740.1</v>
      </c>
      <c r="G229" s="41">
        <f t="shared" si="36"/>
        <v>0</v>
      </c>
      <c r="H229" s="41">
        <f t="shared" si="36"/>
        <v>0</v>
      </c>
      <c r="I229" s="41">
        <f t="shared" si="36"/>
        <v>0</v>
      </c>
      <c r="J229" s="41">
        <f t="shared" si="36"/>
        <v>0</v>
      </c>
      <c r="K229" s="41">
        <f t="shared" si="36"/>
        <v>0</v>
      </c>
      <c r="L229" s="41">
        <f t="shared" si="36"/>
        <v>0</v>
      </c>
      <c r="M229" s="41">
        <f t="shared" si="36"/>
        <v>0</v>
      </c>
      <c r="N229" s="41">
        <f t="shared" si="36"/>
        <v>0</v>
      </c>
      <c r="O229" s="36">
        <f t="shared" si="37"/>
        <v>48740.1</v>
      </c>
      <c r="P229" s="36">
        <f t="shared" si="37"/>
        <v>0</v>
      </c>
      <c r="Q229" s="36">
        <f t="shared" si="37"/>
        <v>0</v>
      </c>
      <c r="R229" s="36">
        <f t="shared" si="37"/>
        <v>0</v>
      </c>
      <c r="S229" s="36">
        <f t="shared" si="37"/>
        <v>3000</v>
      </c>
    </row>
    <row r="230" spans="1:19" s="11" customFormat="1" ht="18">
      <c r="A230" s="29" t="s">
        <v>207</v>
      </c>
      <c r="B230" s="28" t="s">
        <v>38</v>
      </c>
      <c r="C230" s="27"/>
      <c r="D230" s="27"/>
      <c r="E230" s="27">
        <v>310</v>
      </c>
      <c r="F230" s="36">
        <f t="shared" si="35"/>
        <v>1224316.56</v>
      </c>
      <c r="G230" s="41">
        <f t="shared" si="36"/>
        <v>0</v>
      </c>
      <c r="H230" s="41">
        <f t="shared" si="36"/>
        <v>824679.57</v>
      </c>
      <c r="I230" s="41">
        <f t="shared" si="36"/>
        <v>0</v>
      </c>
      <c r="J230" s="41">
        <f t="shared" si="36"/>
        <v>0</v>
      </c>
      <c r="K230" s="41">
        <f t="shared" si="36"/>
        <v>0</v>
      </c>
      <c r="L230" s="41">
        <f t="shared" si="36"/>
        <v>199610</v>
      </c>
      <c r="M230" s="41">
        <f t="shared" si="36"/>
        <v>0</v>
      </c>
      <c r="N230" s="41">
        <f t="shared" si="36"/>
        <v>0</v>
      </c>
      <c r="O230" s="36">
        <f t="shared" si="37"/>
        <v>174099.99</v>
      </c>
      <c r="P230" s="36">
        <f t="shared" si="37"/>
        <v>0</v>
      </c>
      <c r="Q230" s="36">
        <f t="shared" si="37"/>
        <v>0</v>
      </c>
      <c r="R230" s="36">
        <f t="shared" si="37"/>
        <v>0</v>
      </c>
      <c r="S230" s="36">
        <f t="shared" si="37"/>
        <v>25927</v>
      </c>
    </row>
    <row r="231" spans="1:19" s="11" customFormat="1" ht="18">
      <c r="A231" s="29" t="s">
        <v>208</v>
      </c>
      <c r="B231" s="28" t="s">
        <v>39</v>
      </c>
      <c r="C231" s="27"/>
      <c r="D231" s="27"/>
      <c r="E231" s="27">
        <v>340</v>
      </c>
      <c r="F231" s="36">
        <f t="shared" si="35"/>
        <v>3779150.3499999996</v>
      </c>
      <c r="G231" s="41">
        <f t="shared" si="36"/>
        <v>369032.7</v>
      </c>
      <c r="H231" s="41">
        <f t="shared" si="36"/>
        <v>0</v>
      </c>
      <c r="I231" s="41">
        <f t="shared" si="36"/>
        <v>0</v>
      </c>
      <c r="J231" s="41">
        <f t="shared" si="36"/>
        <v>0</v>
      </c>
      <c r="K231" s="41">
        <f t="shared" si="36"/>
        <v>236640</v>
      </c>
      <c r="L231" s="41">
        <f t="shared" si="36"/>
        <v>390</v>
      </c>
      <c r="M231" s="41">
        <f t="shared" si="36"/>
        <v>0</v>
      </c>
      <c r="N231" s="41">
        <f t="shared" si="36"/>
        <v>0</v>
      </c>
      <c r="O231" s="36">
        <f t="shared" si="37"/>
        <v>3043269.1</v>
      </c>
      <c r="P231" s="36">
        <f t="shared" si="37"/>
        <v>0</v>
      </c>
      <c r="Q231" s="36">
        <v>0</v>
      </c>
      <c r="R231" s="36">
        <v>0</v>
      </c>
      <c r="S231" s="36">
        <f t="shared" si="37"/>
        <v>129818.55</v>
      </c>
    </row>
    <row r="232" spans="1:20" s="58" customFormat="1" ht="19.5" customHeight="1">
      <c r="A232" s="124" t="s">
        <v>121</v>
      </c>
      <c r="B232" s="125"/>
      <c r="C232" s="57">
        <v>500</v>
      </c>
      <c r="D232" s="57"/>
      <c r="E232" s="57"/>
      <c r="F232" s="43">
        <f>SUM(G232:S232)</f>
        <v>445162.22000000003</v>
      </c>
      <c r="G232" s="43">
        <f>SUM(G233)</f>
        <v>0</v>
      </c>
      <c r="H232" s="43">
        <f>SUM(H233)</f>
        <v>0</v>
      </c>
      <c r="I232" s="43">
        <f>SUM(I233)</f>
        <v>0</v>
      </c>
      <c r="J232" s="43">
        <f>SUM(J233)</f>
        <v>0</v>
      </c>
      <c r="K232" s="43">
        <f>SUM(K233)</f>
        <v>0</v>
      </c>
      <c r="L232" s="43">
        <f>SUM(L236)</f>
        <v>0</v>
      </c>
      <c r="M232" s="43">
        <f>SUM(M236)</f>
        <v>0</v>
      </c>
      <c r="N232" s="43">
        <f>SUM(N236)</f>
        <v>0</v>
      </c>
      <c r="O232" s="43">
        <f>SUM(O242)</f>
        <v>118039.44</v>
      </c>
      <c r="P232" s="43">
        <f>SUM(P242)</f>
        <v>0</v>
      </c>
      <c r="Q232" s="43">
        <f>SUM(Q242)</f>
        <v>0</v>
      </c>
      <c r="R232" s="43">
        <f>SUM(R242)</f>
        <v>0</v>
      </c>
      <c r="S232" s="43">
        <f>SUM(S242)</f>
        <v>327122.78</v>
      </c>
      <c r="T232" s="59"/>
    </row>
    <row r="233" spans="1:19" s="11" customFormat="1" ht="36">
      <c r="A233" s="33" t="s">
        <v>7</v>
      </c>
      <c r="B233" s="25" t="s">
        <v>161</v>
      </c>
      <c r="C233" s="24"/>
      <c r="D233" s="41" t="s">
        <v>123</v>
      </c>
      <c r="E233" s="41" t="s">
        <v>123</v>
      </c>
      <c r="F233" s="37">
        <f>SUM(G233:S233)</f>
        <v>0</v>
      </c>
      <c r="G233" s="37">
        <f>SUM(G234:G235)</f>
        <v>0</v>
      </c>
      <c r="H233" s="37">
        <f>SUM(H234:H235)</f>
        <v>0</v>
      </c>
      <c r="I233" s="37">
        <f>SUM(I234:I235)</f>
        <v>0</v>
      </c>
      <c r="J233" s="37">
        <f>SUM(J234:J235)</f>
        <v>0</v>
      </c>
      <c r="K233" s="37">
        <f>SUM(K234:K235)</f>
        <v>0</v>
      </c>
      <c r="L233" s="40" t="s">
        <v>123</v>
      </c>
      <c r="M233" s="40" t="s">
        <v>123</v>
      </c>
      <c r="N233" s="40" t="s">
        <v>123</v>
      </c>
      <c r="O233" s="40" t="s">
        <v>123</v>
      </c>
      <c r="P233" s="40" t="s">
        <v>123</v>
      </c>
      <c r="Q233" s="40" t="s">
        <v>123</v>
      </c>
      <c r="R233" s="40" t="s">
        <v>123</v>
      </c>
      <c r="S233" s="40" t="s">
        <v>123</v>
      </c>
    </row>
    <row r="234" spans="1:19" s="1" customFormat="1" ht="18">
      <c r="A234" s="27" t="s">
        <v>9</v>
      </c>
      <c r="B234" s="28" t="s">
        <v>103</v>
      </c>
      <c r="C234" s="27"/>
      <c r="D234" s="41" t="s">
        <v>123</v>
      </c>
      <c r="E234" s="41" t="s">
        <v>123</v>
      </c>
      <c r="F234" s="36">
        <f aca="true" t="shared" si="38" ref="F234:F241">SUM(G234:S234)</f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41" t="s">
        <v>123</v>
      </c>
      <c r="M234" s="41" t="s">
        <v>123</v>
      </c>
      <c r="N234" s="41" t="s">
        <v>123</v>
      </c>
      <c r="O234" s="41" t="s">
        <v>123</v>
      </c>
      <c r="P234" s="41" t="s">
        <v>123</v>
      </c>
      <c r="Q234" s="41" t="s">
        <v>123</v>
      </c>
      <c r="R234" s="41" t="s">
        <v>123</v>
      </c>
      <c r="S234" s="41" t="s">
        <v>123</v>
      </c>
    </row>
    <row r="235" spans="1:19" s="1" customFormat="1" ht="18">
      <c r="A235" s="27" t="s">
        <v>11</v>
      </c>
      <c r="B235" s="28" t="s">
        <v>12</v>
      </c>
      <c r="C235" s="27"/>
      <c r="D235" s="41" t="s">
        <v>123</v>
      </c>
      <c r="E235" s="41" t="s">
        <v>123</v>
      </c>
      <c r="F235" s="36">
        <f t="shared" si="38"/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41" t="s">
        <v>123</v>
      </c>
      <c r="M235" s="41" t="s">
        <v>123</v>
      </c>
      <c r="N235" s="41" t="s">
        <v>123</v>
      </c>
      <c r="O235" s="41" t="s">
        <v>123</v>
      </c>
      <c r="P235" s="41" t="s">
        <v>123</v>
      </c>
      <c r="Q235" s="41" t="s">
        <v>123</v>
      </c>
      <c r="R235" s="41" t="s">
        <v>123</v>
      </c>
      <c r="S235" s="41" t="s">
        <v>123</v>
      </c>
    </row>
    <row r="236" spans="1:19" s="11" customFormat="1" ht="18">
      <c r="A236" s="24" t="s">
        <v>14</v>
      </c>
      <c r="B236" s="25" t="s">
        <v>15</v>
      </c>
      <c r="C236" s="27"/>
      <c r="D236" s="41" t="s">
        <v>123</v>
      </c>
      <c r="E236" s="41" t="s">
        <v>123</v>
      </c>
      <c r="F236" s="37">
        <f t="shared" si="38"/>
        <v>0</v>
      </c>
      <c r="G236" s="40" t="s">
        <v>123</v>
      </c>
      <c r="H236" s="40" t="s">
        <v>123</v>
      </c>
      <c r="I236" s="40" t="s">
        <v>123</v>
      </c>
      <c r="J236" s="40" t="s">
        <v>123</v>
      </c>
      <c r="K236" s="40" t="s">
        <v>123</v>
      </c>
      <c r="L236" s="40">
        <f>SUM(L237:L241)</f>
        <v>0</v>
      </c>
      <c r="M236" s="40">
        <f>SUM(M237:M241)</f>
        <v>0</v>
      </c>
      <c r="N236" s="40">
        <f>SUM(N237:N241)</f>
        <v>0</v>
      </c>
      <c r="O236" s="40" t="s">
        <v>123</v>
      </c>
      <c r="P236" s="40" t="s">
        <v>123</v>
      </c>
      <c r="Q236" s="40" t="s">
        <v>123</v>
      </c>
      <c r="R236" s="40" t="s">
        <v>123</v>
      </c>
      <c r="S236" s="40" t="s">
        <v>123</v>
      </c>
    </row>
    <row r="237" spans="1:19" s="11" customFormat="1" ht="27.75" customHeight="1">
      <c r="A237" s="24"/>
      <c r="B237" s="12" t="s">
        <v>166</v>
      </c>
      <c r="C237" s="27"/>
      <c r="D237" s="41" t="s">
        <v>123</v>
      </c>
      <c r="E237" s="41" t="s">
        <v>123</v>
      </c>
      <c r="F237" s="36">
        <f t="shared" si="38"/>
        <v>0</v>
      </c>
      <c r="G237" s="41" t="s">
        <v>123</v>
      </c>
      <c r="H237" s="41" t="s">
        <v>123</v>
      </c>
      <c r="I237" s="41" t="s">
        <v>123</v>
      </c>
      <c r="J237" s="41" t="s">
        <v>123</v>
      </c>
      <c r="K237" s="41" t="s">
        <v>123</v>
      </c>
      <c r="L237" s="41">
        <v>0</v>
      </c>
      <c r="M237" s="41">
        <v>0</v>
      </c>
      <c r="N237" s="41">
        <v>0</v>
      </c>
      <c r="O237" s="41" t="s">
        <v>123</v>
      </c>
      <c r="P237" s="41" t="s">
        <v>123</v>
      </c>
      <c r="Q237" s="41" t="s">
        <v>123</v>
      </c>
      <c r="R237" s="41" t="s">
        <v>123</v>
      </c>
      <c r="S237" s="41" t="s">
        <v>123</v>
      </c>
    </row>
    <row r="238" spans="1:19" s="11" customFormat="1" ht="18">
      <c r="A238" s="24"/>
      <c r="B238" s="12" t="s">
        <v>108</v>
      </c>
      <c r="C238" s="27"/>
      <c r="D238" s="41" t="s">
        <v>123</v>
      </c>
      <c r="E238" s="41" t="s">
        <v>123</v>
      </c>
      <c r="F238" s="36">
        <f t="shared" si="38"/>
        <v>0</v>
      </c>
      <c r="G238" s="41" t="s">
        <v>123</v>
      </c>
      <c r="H238" s="41" t="s">
        <v>123</v>
      </c>
      <c r="I238" s="41" t="s">
        <v>123</v>
      </c>
      <c r="J238" s="41" t="s">
        <v>123</v>
      </c>
      <c r="K238" s="41" t="s">
        <v>123</v>
      </c>
      <c r="L238" s="41">
        <v>0</v>
      </c>
      <c r="M238" s="41">
        <v>0</v>
      </c>
      <c r="N238" s="41">
        <v>0</v>
      </c>
      <c r="O238" s="41" t="s">
        <v>123</v>
      </c>
      <c r="P238" s="41" t="s">
        <v>123</v>
      </c>
      <c r="Q238" s="41" t="s">
        <v>123</v>
      </c>
      <c r="R238" s="41" t="s">
        <v>123</v>
      </c>
      <c r="S238" s="41" t="s">
        <v>123</v>
      </c>
    </row>
    <row r="239" spans="1:19" s="11" customFormat="1" ht="33">
      <c r="A239" s="24"/>
      <c r="B239" s="12" t="s">
        <v>107</v>
      </c>
      <c r="C239" s="27"/>
      <c r="D239" s="41" t="s">
        <v>123</v>
      </c>
      <c r="E239" s="41" t="s">
        <v>123</v>
      </c>
      <c r="F239" s="36">
        <f t="shared" si="38"/>
        <v>0</v>
      </c>
      <c r="G239" s="41" t="s">
        <v>123</v>
      </c>
      <c r="H239" s="41" t="s">
        <v>123</v>
      </c>
      <c r="I239" s="41" t="s">
        <v>123</v>
      </c>
      <c r="J239" s="41" t="s">
        <v>123</v>
      </c>
      <c r="K239" s="41" t="s">
        <v>123</v>
      </c>
      <c r="L239" s="41">
        <v>0</v>
      </c>
      <c r="M239" s="41">
        <v>0</v>
      </c>
      <c r="N239" s="41">
        <v>0</v>
      </c>
      <c r="O239" s="41" t="s">
        <v>123</v>
      </c>
      <c r="P239" s="41" t="s">
        <v>123</v>
      </c>
      <c r="Q239" s="41" t="s">
        <v>123</v>
      </c>
      <c r="R239" s="41" t="s">
        <v>123</v>
      </c>
      <c r="S239" s="41" t="s">
        <v>123</v>
      </c>
    </row>
    <row r="240" spans="1:19" s="11" customFormat="1" ht="18">
      <c r="A240" s="24"/>
      <c r="B240" s="12" t="s">
        <v>109</v>
      </c>
      <c r="C240" s="27"/>
      <c r="D240" s="41" t="s">
        <v>123</v>
      </c>
      <c r="E240" s="41" t="s">
        <v>123</v>
      </c>
      <c r="F240" s="36">
        <f t="shared" si="38"/>
        <v>0</v>
      </c>
      <c r="G240" s="41" t="s">
        <v>123</v>
      </c>
      <c r="H240" s="41" t="s">
        <v>123</v>
      </c>
      <c r="I240" s="41" t="s">
        <v>123</v>
      </c>
      <c r="J240" s="41" t="s">
        <v>123</v>
      </c>
      <c r="K240" s="41" t="s">
        <v>123</v>
      </c>
      <c r="L240" s="41">
        <v>0</v>
      </c>
      <c r="M240" s="41">
        <v>0</v>
      </c>
      <c r="N240" s="41">
        <v>0</v>
      </c>
      <c r="O240" s="41" t="s">
        <v>123</v>
      </c>
      <c r="P240" s="41" t="s">
        <v>123</v>
      </c>
      <c r="Q240" s="41" t="s">
        <v>123</v>
      </c>
      <c r="R240" s="41" t="s">
        <v>123</v>
      </c>
      <c r="S240" s="41" t="s">
        <v>123</v>
      </c>
    </row>
    <row r="241" spans="1:19" s="11" customFormat="1" ht="30.75" customHeight="1">
      <c r="A241" s="24"/>
      <c r="B241" s="12" t="s">
        <v>167</v>
      </c>
      <c r="C241" s="27"/>
      <c r="D241" s="41" t="s">
        <v>123</v>
      </c>
      <c r="E241" s="41" t="s">
        <v>123</v>
      </c>
      <c r="F241" s="36">
        <f t="shared" si="38"/>
        <v>0</v>
      </c>
      <c r="G241" s="41" t="s">
        <v>123</v>
      </c>
      <c r="H241" s="41" t="s">
        <v>123</v>
      </c>
      <c r="I241" s="41" t="s">
        <v>123</v>
      </c>
      <c r="J241" s="41" t="s">
        <v>123</v>
      </c>
      <c r="K241" s="41" t="s">
        <v>123</v>
      </c>
      <c r="L241" s="41">
        <v>0</v>
      </c>
      <c r="M241" s="41">
        <v>0</v>
      </c>
      <c r="N241" s="41">
        <v>0</v>
      </c>
      <c r="O241" s="41" t="s">
        <v>123</v>
      </c>
      <c r="P241" s="41" t="s">
        <v>123</v>
      </c>
      <c r="Q241" s="41" t="s">
        <v>123</v>
      </c>
      <c r="R241" s="41" t="s">
        <v>123</v>
      </c>
      <c r="S241" s="41" t="s">
        <v>123</v>
      </c>
    </row>
    <row r="242" spans="1:19" s="11" customFormat="1" ht="18">
      <c r="A242" s="33" t="s">
        <v>95</v>
      </c>
      <c r="B242" s="83" t="s">
        <v>162</v>
      </c>
      <c r="C242" s="27"/>
      <c r="D242" s="41" t="s">
        <v>123</v>
      </c>
      <c r="E242" s="41" t="s">
        <v>123</v>
      </c>
      <c r="F242" s="37">
        <f>SUM(G242:S242)</f>
        <v>445162.22000000003</v>
      </c>
      <c r="G242" s="40" t="s">
        <v>123</v>
      </c>
      <c r="H242" s="40" t="s">
        <v>123</v>
      </c>
      <c r="I242" s="40" t="s">
        <v>123</v>
      </c>
      <c r="J242" s="40" t="s">
        <v>123</v>
      </c>
      <c r="K242" s="40" t="s">
        <v>123</v>
      </c>
      <c r="L242" s="40" t="s">
        <v>123</v>
      </c>
      <c r="M242" s="40" t="s">
        <v>123</v>
      </c>
      <c r="N242" s="40" t="s">
        <v>123</v>
      </c>
      <c r="O242" s="37">
        <v>118039.44</v>
      </c>
      <c r="P242" s="37"/>
      <c r="Q242" s="37">
        <v>0</v>
      </c>
      <c r="R242" s="37">
        <v>0</v>
      </c>
      <c r="S242" s="37">
        <v>327122.78</v>
      </c>
    </row>
    <row r="243" spans="1:20" s="58" customFormat="1" ht="19.5" customHeight="1">
      <c r="A243" s="126" t="s">
        <v>181</v>
      </c>
      <c r="B243" s="126"/>
      <c r="C243" s="57">
        <v>600</v>
      </c>
      <c r="D243" s="57"/>
      <c r="E243" s="57"/>
      <c r="F243" s="43">
        <f>SUM(G243:S243)</f>
        <v>2737250.58</v>
      </c>
      <c r="G243" s="43">
        <f>SUM(G244)</f>
        <v>0</v>
      </c>
      <c r="H243" s="43">
        <f aca="true" t="shared" si="39" ref="H243:M243">SUM(H244)</f>
        <v>0</v>
      </c>
      <c r="I243" s="43">
        <f t="shared" si="39"/>
        <v>0</v>
      </c>
      <c r="J243" s="43">
        <f t="shared" si="39"/>
        <v>0</v>
      </c>
      <c r="K243" s="43">
        <f t="shared" si="39"/>
        <v>0</v>
      </c>
      <c r="L243" s="43">
        <f t="shared" si="39"/>
        <v>0</v>
      </c>
      <c r="M243" s="43">
        <f t="shared" si="39"/>
        <v>0</v>
      </c>
      <c r="N243" s="43">
        <f>SUM(N247)</f>
        <v>0</v>
      </c>
      <c r="O243" s="43">
        <f>SUM(O253)</f>
        <v>2440698.8400000003</v>
      </c>
      <c r="P243" s="43">
        <f>SUM(P253)</f>
        <v>0</v>
      </c>
      <c r="Q243" s="43">
        <f>SUM(Q253)</f>
        <v>0</v>
      </c>
      <c r="R243" s="43">
        <f>SUM(R253)</f>
        <v>0</v>
      </c>
      <c r="S243" s="43">
        <v>296551.74</v>
      </c>
      <c r="T243" s="59">
        <f>SUM(F15-F32+F232)</f>
        <v>2222616.814000012</v>
      </c>
    </row>
    <row r="244" spans="1:19" s="11" customFormat="1" ht="36">
      <c r="A244" s="33" t="s">
        <v>7</v>
      </c>
      <c r="B244" s="25" t="s">
        <v>161</v>
      </c>
      <c r="C244" s="24"/>
      <c r="D244" s="41" t="s">
        <v>123</v>
      </c>
      <c r="E244" s="41" t="s">
        <v>123</v>
      </c>
      <c r="F244" s="37">
        <f>SUM(G244:K244)</f>
        <v>0</v>
      </c>
      <c r="G244" s="37">
        <f aca="true" t="shared" si="40" ref="G244:K245">SUM(G233+G18-G33)</f>
        <v>0</v>
      </c>
      <c r="H244" s="37">
        <f t="shared" si="40"/>
        <v>0</v>
      </c>
      <c r="I244" s="37">
        <f t="shared" si="40"/>
        <v>0</v>
      </c>
      <c r="J244" s="37">
        <f t="shared" si="40"/>
        <v>0</v>
      </c>
      <c r="K244" s="37">
        <f t="shared" si="40"/>
        <v>0</v>
      </c>
      <c r="L244" s="40" t="s">
        <v>123</v>
      </c>
      <c r="M244" s="40" t="s">
        <v>123</v>
      </c>
      <c r="N244" s="40" t="s">
        <v>123</v>
      </c>
      <c r="O244" s="40" t="s">
        <v>123</v>
      </c>
      <c r="P244" s="40" t="s">
        <v>123</v>
      </c>
      <c r="Q244" s="40" t="s">
        <v>123</v>
      </c>
      <c r="R244" s="40" t="s">
        <v>123</v>
      </c>
      <c r="S244" s="40" t="s">
        <v>123</v>
      </c>
    </row>
    <row r="245" spans="1:19" s="11" customFormat="1" ht="18">
      <c r="A245" s="27" t="s">
        <v>9</v>
      </c>
      <c r="B245" s="28" t="s">
        <v>103</v>
      </c>
      <c r="C245" s="27"/>
      <c r="D245" s="41" t="s">
        <v>123</v>
      </c>
      <c r="E245" s="41" t="s">
        <v>123</v>
      </c>
      <c r="F245" s="36">
        <f>SUM(G245:K245)</f>
        <v>49.89000000059605</v>
      </c>
      <c r="G245" s="36">
        <f t="shared" si="40"/>
        <v>49.89000000059605</v>
      </c>
      <c r="H245" s="36">
        <f t="shared" si="40"/>
        <v>0</v>
      </c>
      <c r="I245" s="36">
        <f t="shared" si="40"/>
        <v>0</v>
      </c>
      <c r="J245" s="36">
        <f t="shared" si="40"/>
        <v>0</v>
      </c>
      <c r="K245" s="36">
        <f t="shared" si="40"/>
        <v>0</v>
      </c>
      <c r="L245" s="41" t="s">
        <v>123</v>
      </c>
      <c r="M245" s="41" t="s">
        <v>123</v>
      </c>
      <c r="N245" s="41" t="s">
        <v>123</v>
      </c>
      <c r="O245" s="41" t="s">
        <v>123</v>
      </c>
      <c r="P245" s="41" t="s">
        <v>123</v>
      </c>
      <c r="Q245" s="41" t="s">
        <v>123</v>
      </c>
      <c r="R245" s="41" t="s">
        <v>123</v>
      </c>
      <c r="S245" s="41" t="s">
        <v>123</v>
      </c>
    </row>
    <row r="246" spans="1:19" s="1" customFormat="1" ht="18">
      <c r="A246" s="27" t="s">
        <v>11</v>
      </c>
      <c r="B246" s="28" t="s">
        <v>12</v>
      </c>
      <c r="C246" s="27"/>
      <c r="D246" s="41" t="s">
        <v>123</v>
      </c>
      <c r="E246" s="41" t="s">
        <v>123</v>
      </c>
      <c r="F246" s="36">
        <f>SUM(G246:K246)</f>
        <v>0</v>
      </c>
      <c r="G246" s="36">
        <f>SUM(G235+G20-G60)</f>
        <v>0</v>
      </c>
      <c r="H246" s="36">
        <f>SUM(H235+H20-H60)</f>
        <v>0</v>
      </c>
      <c r="I246" s="36">
        <f>SUM(I235+I20-I60)</f>
        <v>0</v>
      </c>
      <c r="J246" s="36">
        <f>SUM(J235+J20-J60)</f>
        <v>0</v>
      </c>
      <c r="K246" s="36">
        <f>SUM(K235+K20-K60)</f>
        <v>0</v>
      </c>
      <c r="L246" s="41" t="s">
        <v>123</v>
      </c>
      <c r="M246" s="41" t="s">
        <v>123</v>
      </c>
      <c r="N246" s="41" t="s">
        <v>123</v>
      </c>
      <c r="O246" s="41" t="s">
        <v>123</v>
      </c>
      <c r="P246" s="41" t="s">
        <v>123</v>
      </c>
      <c r="Q246" s="41" t="s">
        <v>123</v>
      </c>
      <c r="R246" s="41" t="s">
        <v>123</v>
      </c>
      <c r="S246" s="41" t="s">
        <v>123</v>
      </c>
    </row>
    <row r="247" spans="1:20" s="1" customFormat="1" ht="18">
      <c r="A247" s="24" t="s">
        <v>14</v>
      </c>
      <c r="B247" s="25" t="s">
        <v>15</v>
      </c>
      <c r="C247" s="27"/>
      <c r="D247" s="41" t="s">
        <v>123</v>
      </c>
      <c r="E247" s="41" t="s">
        <v>123</v>
      </c>
      <c r="F247" s="37">
        <f aca="true" t="shared" si="41" ref="F247:F252">SUM(L247:N247)</f>
        <v>0</v>
      </c>
      <c r="G247" s="40" t="s">
        <v>123</v>
      </c>
      <c r="H247" s="40" t="s">
        <v>123</v>
      </c>
      <c r="I247" s="40" t="s">
        <v>123</v>
      </c>
      <c r="J247" s="40" t="s">
        <v>123</v>
      </c>
      <c r="K247" s="40" t="s">
        <v>123</v>
      </c>
      <c r="L247" s="40">
        <f>SUM(L24-L64+L236)</f>
        <v>0</v>
      </c>
      <c r="M247" s="40">
        <f>SUM(M24-M64+M236)</f>
        <v>0</v>
      </c>
      <c r="N247" s="40">
        <f>SUM(N24-N64+N236)</f>
        <v>0</v>
      </c>
      <c r="O247" s="40" t="s">
        <v>123</v>
      </c>
      <c r="P247" s="40" t="s">
        <v>123</v>
      </c>
      <c r="Q247" s="40" t="s">
        <v>123</v>
      </c>
      <c r="R247" s="40" t="s">
        <v>123</v>
      </c>
      <c r="S247" s="40" t="s">
        <v>123</v>
      </c>
      <c r="T247" s="42">
        <f>SUM(L248:L252)</f>
        <v>0</v>
      </c>
    </row>
    <row r="248" spans="1:19" s="11" customFormat="1" ht="30" customHeight="1">
      <c r="A248" s="24"/>
      <c r="B248" s="12" t="s">
        <v>166</v>
      </c>
      <c r="C248" s="27"/>
      <c r="D248" s="41" t="s">
        <v>123</v>
      </c>
      <c r="E248" s="41" t="s">
        <v>123</v>
      </c>
      <c r="F248" s="36">
        <f t="shared" si="41"/>
        <v>0</v>
      </c>
      <c r="G248" s="41" t="s">
        <v>123</v>
      </c>
      <c r="H248" s="41" t="s">
        <v>123</v>
      </c>
      <c r="I248" s="41" t="s">
        <v>123</v>
      </c>
      <c r="J248" s="41" t="s">
        <v>123</v>
      </c>
      <c r="K248" s="41" t="s">
        <v>123</v>
      </c>
      <c r="L248" s="41">
        <f>SUM(L237+L25-L65)</f>
        <v>0</v>
      </c>
      <c r="M248" s="41">
        <f>SUM(M237+M25-M65)</f>
        <v>0</v>
      </c>
      <c r="N248" s="41">
        <f>SUM(N237+N25-N65)</f>
        <v>0</v>
      </c>
      <c r="O248" s="41" t="s">
        <v>123</v>
      </c>
      <c r="P248" s="41" t="s">
        <v>123</v>
      </c>
      <c r="Q248" s="41" t="s">
        <v>123</v>
      </c>
      <c r="R248" s="41" t="s">
        <v>123</v>
      </c>
      <c r="S248" s="41" t="s">
        <v>123</v>
      </c>
    </row>
    <row r="249" spans="1:19" s="1" customFormat="1" ht="18">
      <c r="A249" s="24"/>
      <c r="B249" s="12" t="s">
        <v>108</v>
      </c>
      <c r="C249" s="27"/>
      <c r="D249" s="41" t="s">
        <v>123</v>
      </c>
      <c r="E249" s="41" t="s">
        <v>123</v>
      </c>
      <c r="F249" s="36">
        <f t="shared" si="41"/>
        <v>0</v>
      </c>
      <c r="G249" s="41" t="s">
        <v>123</v>
      </c>
      <c r="H249" s="41" t="s">
        <v>123</v>
      </c>
      <c r="I249" s="41" t="s">
        <v>123</v>
      </c>
      <c r="J249" s="41" t="s">
        <v>123</v>
      </c>
      <c r="K249" s="41" t="s">
        <v>123</v>
      </c>
      <c r="L249" s="41">
        <f>SUM(L238+L26-L129)</f>
        <v>0</v>
      </c>
      <c r="M249" s="41">
        <f>SUM(M238+M26-M129)</f>
        <v>0</v>
      </c>
      <c r="N249" s="41">
        <f>SUM(N238+N26-N129)</f>
        <v>0</v>
      </c>
      <c r="O249" s="41" t="s">
        <v>123</v>
      </c>
      <c r="P249" s="41" t="s">
        <v>123</v>
      </c>
      <c r="Q249" s="41" t="s">
        <v>123</v>
      </c>
      <c r="R249" s="41" t="s">
        <v>123</v>
      </c>
      <c r="S249" s="41" t="s">
        <v>123</v>
      </c>
    </row>
    <row r="250" spans="1:19" s="1" customFormat="1" ht="33">
      <c r="A250" s="24"/>
      <c r="B250" s="12" t="s">
        <v>107</v>
      </c>
      <c r="C250" s="27"/>
      <c r="D250" s="41" t="s">
        <v>123</v>
      </c>
      <c r="E250" s="41" t="s">
        <v>123</v>
      </c>
      <c r="F250" s="36">
        <f t="shared" si="41"/>
        <v>0</v>
      </c>
      <c r="G250" s="41" t="s">
        <v>123</v>
      </c>
      <c r="H250" s="41" t="s">
        <v>123</v>
      </c>
      <c r="I250" s="41" t="s">
        <v>123</v>
      </c>
      <c r="J250" s="41" t="s">
        <v>123</v>
      </c>
      <c r="K250" s="41" t="s">
        <v>123</v>
      </c>
      <c r="L250" s="41">
        <f>SUM(L239+L27-L132)</f>
        <v>0</v>
      </c>
      <c r="M250" s="41">
        <f>SUM(M239+M27-M132)</f>
        <v>0</v>
      </c>
      <c r="N250" s="41">
        <f>SUM(N239+N27-N132)</f>
        <v>0</v>
      </c>
      <c r="O250" s="41" t="s">
        <v>123</v>
      </c>
      <c r="P250" s="41" t="s">
        <v>123</v>
      </c>
      <c r="Q250" s="41" t="s">
        <v>123</v>
      </c>
      <c r="R250" s="41" t="s">
        <v>123</v>
      </c>
      <c r="S250" s="41" t="s">
        <v>123</v>
      </c>
    </row>
    <row r="251" spans="1:19" s="11" customFormat="1" ht="18">
      <c r="A251" s="24"/>
      <c r="B251" s="12" t="s">
        <v>109</v>
      </c>
      <c r="C251" s="27"/>
      <c r="D251" s="41" t="s">
        <v>123</v>
      </c>
      <c r="E251" s="41" t="s">
        <v>123</v>
      </c>
      <c r="F251" s="36">
        <f t="shared" si="41"/>
        <v>0</v>
      </c>
      <c r="G251" s="41" t="s">
        <v>123</v>
      </c>
      <c r="H251" s="41" t="s">
        <v>123</v>
      </c>
      <c r="I251" s="41" t="s">
        <v>123</v>
      </c>
      <c r="J251" s="41" t="s">
        <v>123</v>
      </c>
      <c r="K251" s="41" t="s">
        <v>123</v>
      </c>
      <c r="L251" s="41">
        <f>SUM(L240+L28-L136)</f>
        <v>0</v>
      </c>
      <c r="M251" s="41">
        <f>SUM(M240+M28-M136)</f>
        <v>0</v>
      </c>
      <c r="N251" s="41">
        <f>SUM(N240+N28-N136)</f>
        <v>0</v>
      </c>
      <c r="O251" s="41" t="s">
        <v>123</v>
      </c>
      <c r="P251" s="41" t="s">
        <v>123</v>
      </c>
      <c r="Q251" s="41" t="s">
        <v>123</v>
      </c>
      <c r="R251" s="41" t="s">
        <v>123</v>
      </c>
      <c r="S251" s="41" t="s">
        <v>123</v>
      </c>
    </row>
    <row r="252" spans="1:19" ht="31.5" customHeight="1">
      <c r="A252" s="24"/>
      <c r="B252" s="12" t="s">
        <v>167</v>
      </c>
      <c r="C252" s="27"/>
      <c r="D252" s="41" t="s">
        <v>123</v>
      </c>
      <c r="E252" s="41" t="s">
        <v>123</v>
      </c>
      <c r="F252" s="36">
        <f t="shared" si="41"/>
        <v>0</v>
      </c>
      <c r="G252" s="41" t="s">
        <v>123</v>
      </c>
      <c r="H252" s="41" t="s">
        <v>123</v>
      </c>
      <c r="I252" s="41" t="s">
        <v>123</v>
      </c>
      <c r="J252" s="41" t="s">
        <v>123</v>
      </c>
      <c r="K252" s="41" t="s">
        <v>123</v>
      </c>
      <c r="L252" s="41">
        <f>SUM(L241+L29-L142)</f>
        <v>0</v>
      </c>
      <c r="M252" s="41">
        <f>SUM(M241+M29-M142)</f>
        <v>0</v>
      </c>
      <c r="N252" s="41">
        <f>SUM(N241+N29-N142)</f>
        <v>0</v>
      </c>
      <c r="O252" s="41" t="s">
        <v>123</v>
      </c>
      <c r="P252" s="41" t="s">
        <v>123</v>
      </c>
      <c r="Q252" s="41" t="s">
        <v>123</v>
      </c>
      <c r="R252" s="41" t="s">
        <v>123</v>
      </c>
      <c r="S252" s="41" t="s">
        <v>123</v>
      </c>
    </row>
    <row r="253" spans="1:19" ht="18">
      <c r="A253" s="33" t="s">
        <v>95</v>
      </c>
      <c r="B253" s="83" t="s">
        <v>162</v>
      </c>
      <c r="C253" s="27"/>
      <c r="D253" s="41" t="s">
        <v>123</v>
      </c>
      <c r="E253" s="41" t="s">
        <v>123</v>
      </c>
      <c r="F253" s="40" t="s">
        <v>123</v>
      </c>
      <c r="G253" s="40" t="s">
        <v>123</v>
      </c>
      <c r="H253" s="40" t="s">
        <v>123</v>
      </c>
      <c r="I253" s="40" t="s">
        <v>123</v>
      </c>
      <c r="J253" s="40" t="s">
        <v>123</v>
      </c>
      <c r="K253" s="40" t="s">
        <v>123</v>
      </c>
      <c r="L253" s="40" t="s">
        <v>123</v>
      </c>
      <c r="M253" s="40" t="s">
        <v>123</v>
      </c>
      <c r="N253" s="40" t="s">
        <v>123</v>
      </c>
      <c r="O253" s="37">
        <f>SUM(O15-O188+O232)</f>
        <v>2440698.8400000003</v>
      </c>
      <c r="P253" s="37">
        <f>SUM(P15-P188+P232)</f>
        <v>0</v>
      </c>
      <c r="Q253" s="37">
        <f>SUM(Q15-Q188+Q232)</f>
        <v>0</v>
      </c>
      <c r="R253" s="37">
        <f>SUM(R15-R188+R232)</f>
        <v>0</v>
      </c>
      <c r="S253" s="37">
        <v>296551.74</v>
      </c>
    </row>
    <row r="254" spans="6:19" ht="18">
      <c r="F254" s="66"/>
      <c r="G254" s="66">
        <f aca="true" t="shared" si="42" ref="G254:Q254">SUM(G15-G32+G232)</f>
        <v>-900.0360000003129</v>
      </c>
      <c r="H254" s="66">
        <f t="shared" si="42"/>
        <v>0</v>
      </c>
      <c r="I254" s="66">
        <f t="shared" si="42"/>
        <v>0</v>
      </c>
      <c r="J254" s="66">
        <f t="shared" si="42"/>
        <v>0</v>
      </c>
      <c r="K254" s="66">
        <f t="shared" si="42"/>
        <v>0</v>
      </c>
      <c r="L254" s="66">
        <f t="shared" si="42"/>
        <v>0</v>
      </c>
      <c r="M254" s="66">
        <f t="shared" si="42"/>
        <v>0</v>
      </c>
      <c r="N254" s="66">
        <f t="shared" si="42"/>
        <v>0</v>
      </c>
      <c r="O254" s="66"/>
      <c r="P254" s="66">
        <f t="shared" si="42"/>
        <v>0</v>
      </c>
      <c r="Q254" s="66">
        <f t="shared" si="42"/>
        <v>0</v>
      </c>
      <c r="R254" s="66"/>
      <c r="S254" s="66"/>
    </row>
    <row r="255" spans="6:19" ht="18">
      <c r="F255" s="66"/>
      <c r="G255" s="66"/>
      <c r="H255" s="66">
        <f aca="true" t="shared" si="43" ref="H255:Q255">SUM(H210-H32)</f>
        <v>0</v>
      </c>
      <c r="I255" s="66">
        <f t="shared" si="43"/>
        <v>0</v>
      </c>
      <c r="J255" s="66">
        <f t="shared" si="43"/>
        <v>0</v>
      </c>
      <c r="K255" s="66">
        <f t="shared" si="43"/>
        <v>0</v>
      </c>
      <c r="L255" s="66">
        <f t="shared" si="43"/>
        <v>0</v>
      </c>
      <c r="M255" s="66"/>
      <c r="N255" s="66"/>
      <c r="O255" s="66"/>
      <c r="P255" s="66">
        <f t="shared" si="43"/>
        <v>0</v>
      </c>
      <c r="Q255" s="66">
        <f t="shared" si="43"/>
        <v>0</v>
      </c>
      <c r="R255" s="66"/>
      <c r="S255" s="66">
        <f>SUM(S210-S32)</f>
        <v>0</v>
      </c>
    </row>
    <row r="257" spans="1:2" ht="18">
      <c r="A257" s="112"/>
      <c r="B257" s="112"/>
    </row>
    <row r="258" spans="1:2" ht="18">
      <c r="A258" s="112"/>
      <c r="B258" s="112" t="s">
        <v>245</v>
      </c>
    </row>
    <row r="259" spans="1:2" ht="18">
      <c r="A259" s="112"/>
      <c r="B259" s="112" t="s">
        <v>244</v>
      </c>
    </row>
    <row r="260" spans="1:2" ht="18">
      <c r="A260" s="112"/>
      <c r="B260" s="112"/>
    </row>
  </sheetData>
  <sheetProtection/>
  <mergeCells count="31">
    <mergeCell ref="A232:B232"/>
    <mergeCell ref="A243:B243"/>
    <mergeCell ref="O12:S12"/>
    <mergeCell ref="G13:G14"/>
    <mergeCell ref="H13:K13"/>
    <mergeCell ref="L13:L14"/>
    <mergeCell ref="M13:N13"/>
    <mergeCell ref="O13:O14"/>
    <mergeCell ref="D11:D14"/>
    <mergeCell ref="E11:E14"/>
    <mergeCell ref="A15:B15"/>
    <mergeCell ref="A32:B32"/>
    <mergeCell ref="A8:S8"/>
    <mergeCell ref="T8:AF8"/>
    <mergeCell ref="P13:P14"/>
    <mergeCell ref="Q13:Q14"/>
    <mergeCell ref="R13:R14"/>
    <mergeCell ref="S13:S14"/>
    <mergeCell ref="A9:S9"/>
    <mergeCell ref="A11:A14"/>
    <mergeCell ref="B11:B14"/>
    <mergeCell ref="C11:C14"/>
    <mergeCell ref="F11:F14"/>
    <mergeCell ref="G11:S11"/>
    <mergeCell ref="G12:K12"/>
    <mergeCell ref="L12:N12"/>
    <mergeCell ref="M1:T1"/>
    <mergeCell ref="M2:T2"/>
    <mergeCell ref="M3:T3"/>
    <mergeCell ref="A7:S7"/>
    <mergeCell ref="T7:AF7"/>
  </mergeCells>
  <printOptions horizontalCentered="1"/>
  <pageMargins left="0.3937007874015748" right="0.3937007874015748" top="0.5905511811023623" bottom="0.3937007874015748" header="0.31496062992125984" footer="0.31496062992125984"/>
  <pageSetup horizontalDpi="180" verticalDpi="180" orientation="landscape" paperSize="9" scale="44" r:id="rId1"/>
  <rowBreaks count="2" manualBreakCount="2">
    <brk id="196" max="18" man="1"/>
    <brk id="24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3" sqref="B3"/>
    </sheetView>
  </sheetViews>
  <sheetFormatPr defaultColWidth="9.140625" defaultRowHeight="15"/>
  <sheetData>
    <row r="3" ht="14.25">
      <c r="B3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2018-01-22T06:56:12Z</cp:lastPrinted>
  <dcterms:created xsi:type="dcterms:W3CDTF">2006-09-28T05:33:49Z</dcterms:created>
  <dcterms:modified xsi:type="dcterms:W3CDTF">2018-01-25T06:56:07Z</dcterms:modified>
  <cp:category/>
  <cp:version/>
  <cp:contentType/>
  <cp:contentStatus/>
</cp:coreProperties>
</file>